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9" l="1"/>
  <c r="B28" i="9"/>
  <c r="B21" i="9"/>
  <c r="B16" i="9"/>
  <c r="B12" i="9"/>
  <c r="B103" i="6"/>
  <c r="B75" i="6"/>
  <c r="B71" i="6"/>
  <c r="B28" i="6"/>
  <c r="B10" i="6"/>
  <c r="B54" i="5"/>
  <c r="B45" i="5"/>
  <c r="B37" i="5"/>
  <c r="B28" i="5"/>
  <c r="B16" i="5"/>
  <c r="B8" i="4"/>
  <c r="B49" i="4"/>
  <c r="B48" i="4"/>
  <c r="B11" i="4"/>
  <c r="B40" i="4"/>
  <c r="B37" i="4"/>
  <c r="C29" i="4"/>
  <c r="C37" i="4"/>
  <c r="C40" i="4"/>
  <c r="C44" i="4"/>
  <c r="C11" i="4"/>
  <c r="C8" i="4"/>
  <c r="C21" i="4"/>
  <c r="C23" i="4"/>
  <c r="C25" i="4"/>
  <c r="C33" i="4"/>
  <c r="C17" i="4"/>
  <c r="B13" i="4"/>
  <c r="B9" i="2"/>
  <c r="B13" i="2"/>
  <c r="B8" i="2"/>
  <c r="E75" i="1"/>
  <c r="E68" i="1"/>
  <c r="E42" i="1"/>
  <c r="E38" i="1"/>
  <c r="E31" i="1"/>
  <c r="E23" i="1"/>
  <c r="B60" i="1"/>
  <c r="B47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8" i="6"/>
  <c r="B38" i="6"/>
  <c r="B48" i="6"/>
  <c r="B58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35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4" i="4"/>
  <c r="B29" i="4"/>
  <c r="B17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7" i="1"/>
  <c r="E47" i="1"/>
  <c r="E57" i="1"/>
  <c r="E59" i="1"/>
  <c r="E63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D29" i="4"/>
  <c r="D40" i="4"/>
  <c r="D3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E8" i="2"/>
  <c r="D8" i="2"/>
  <c r="D20" i="2"/>
  <c r="R13" i="16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Q5" i="18"/>
  <c r="Q39" i="18"/>
  <c r="D8" i="4"/>
  <c r="R5" i="18"/>
  <c r="R39" i="18"/>
  <c r="P13" i="18"/>
  <c r="R2" i="18"/>
  <c r="D21" i="4"/>
  <c r="Q2" i="18"/>
  <c r="P18" i="18"/>
  <c r="P14" i="18"/>
  <c r="Q12" i="18"/>
  <c r="D23" i="4"/>
  <c r="R12" i="18"/>
  <c r="D25" i="4"/>
  <c r="R13" i="18"/>
  <c r="Q13" i="18"/>
  <c r="R14" i="18"/>
  <c r="D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<sst xmlns="http://schemas.openxmlformats.org/spreadsheetml/2006/main" count="4227" uniqueCount="3297">
  <si>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</si>
  <si>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</si>
  <si>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</si>
  <si>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</si>
  <si>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</si>
  <si>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</si>
  <si>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</si>
  <si>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</si>
  <si>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</si>
  <si>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</si>
  <si>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</si>
  <si>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</si>
  <si>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</si>
  <si>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</si>
  <si>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</si>
  <si>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</si>
  <si>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</si>
  <si>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</si>
  <si>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</si>
  <si>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</si>
  <si>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</si>
  <si>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</si>
  <si>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</si>
  <si>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</si>
  <si>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</si>
  <si>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</si>
  <si>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</si>
  <si>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</si>
  <si>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</si>
  <si>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</si>
  <si>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</si>
  <si>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</si>
  <si>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</si>
  <si>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</si>
  <si>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</si>
  <si>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</si>
  <si>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</si>
  <si>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</si>
  <si>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</si>
  <si>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</si>
  <si>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</si>
  <si>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</si>
  <si>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</si>
  <si>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</si>
  <si>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</si>
  <si>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</si>
  <si>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</si>
  <si>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</si>
  <si>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</si>
  <si>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</si>
  <si>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</si>
  <si>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</si>
  <si>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</si>
  <si>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</si>
  <si>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</si>
  <si>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</si>
  <si>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</si>
  <si>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</si>
  <si>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</si>
  <si>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</si>
  <si>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</si>
  <si>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</si>
  <si>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</si>
  <si>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</si>
  <si>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</si>
  <si>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</si>
  <si>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</si>
  <si>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</si>
  <si>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</si>
  <si>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</si>
  <si>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</si>
  <si>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</si>
  <si>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</si>
  <si>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</si>
  <si>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</si>
  <si>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</si>
  <si>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</si>
  <si>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</si>
  <si>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</si>
  <si>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</si>
  <si>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</si>
  <si>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</si>
  <si>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</si>
  <si>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</si>
  <si>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</si>
  <si>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</si>
  <si>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</si>
  <si>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</si>
  <si>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</si>
  <si>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</si>
  <si>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</si>
  <si>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</si>
  <si>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</si>
  <si>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</si>
  <si>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</si>
  <si>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</si>
  <si>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</si>
  <si>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</si>
  <si>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</si>
  <si>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</si>
  <si>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</si>
  <si>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</si>
  <si>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</si>
  <si>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</si>
  <si>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</si>
  <si>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</si>
  <si>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</si>
  <si>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</si>
  <si>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</si>
  <si>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</si>
  <si>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</si>
  <si>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</si>
  <si>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</si>
  <si>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</si>
  <si>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</si>
  <si>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</si>
  <si>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</si>
  <si>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</si>
  <si>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</si>
  <si>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</si>
  <si>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</si>
  <si>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</si>
  <si>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</si>
  <si>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</si>
  <si>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</si>
  <si>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</si>
  <si>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</si>
  <si>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</si>
  <si>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</si>
  <si>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</si>
  <si>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</si>
  <si>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</si>
  <si>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</si>
  <si>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</si>
  <si>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</si>
  <si>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</si>
  <si>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</si>
  <si>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</si>
  <si>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</si>
  <si>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</si>
  <si>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</si>
  <si>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</si>
  <si>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</si>
  <si>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</si>
  <si>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</si>
  <si>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</si>
  <si>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</si>
  <si>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</si>
  <si>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</si>
  <si>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</si>
  <si>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</si>
  <si>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</si>
  <si>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</si>
  <si>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</si>
  <si>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</si>
  <si>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</si>
  <si>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</si>
  <si>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</si>
  <si>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</si>
  <si>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</si>
  <si>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</si>
  <si>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</si>
  <si>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</si>
  <si>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</si>
  <si>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</si>
  <si>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</si>
  <si>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</si>
  <si>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</si>
  <si>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</si>
  <si>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</si>
  <si>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</si>
  <si>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</si>
  <si>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</si>
  <si>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</si>
  <si>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</si>
  <si>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</si>
  <si>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</si>
  <si>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</si>
  <si>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</si>
  <si>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</si>
  <si>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</si>
  <si>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</si>
  <si>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</si>
  <si>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</si>
  <si>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</si>
  <si>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</si>
  <si>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</si>
  <si>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</si>
  <si>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</si>
  <si>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</si>
  <si>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</si>
  <si>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</si>
  <si>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</si>
  <si>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</si>
  <si>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</si>
  <si>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</si>
  <si>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</si>
  <si>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</si>
  <si>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</si>
  <si>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</si>
  <si>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</si>
  <si>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</si>
  <si>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</si>
  <si>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</si>
  <si>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</si>
  <si>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</si>
  <si>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</si>
  <si>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</si>
  <si>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</si>
  <si>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</si>
  <si>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</si>
  <si>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</si>
  <si>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</si>
  <si>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</si>
  <si>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</si>
  <si>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</si>
  <si>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</si>
  <si>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</si>
  <si>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</si>
  <si>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</si>
  <si>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</si>
  <si>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</si>
  <si>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</si>
  <si>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</si>
  <si>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</si>
  <si>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</si>
  <si>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</si>
  <si>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</si>
  <si>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</si>
  <si>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</si>
  <si>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</si>
  <si>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</si>
  <si>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</si>
  <si>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</si>
  <si>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</si>
  <si>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</si>
  <si>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</si>
  <si>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</si>
  <si>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</si>
  <si>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</si>
  <si>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</si>
  <si>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</si>
  <si>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</si>
  <si>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</si>
  <si>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</si>
  <si>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</si>
  <si>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</si>
  <si>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</si>
  <si>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</si>
  <si>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</si>
  <si>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</si>
  <si>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</si>
  <si>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</si>
  <si>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</si>
  <si>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</si>
  <si>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</si>
  <si>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</si>
  <si>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</si>
  <si>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</si>
  <si>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</si>
  <si>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</si>
  <si>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</si>
  <si>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</si>
  <si>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</si>
  <si>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</si>
  <si>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</si>
  <si>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</si>
  <si>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</si>
  <si>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</si>
  <si>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</si>
  <si>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</si>
  <si>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</si>
  <si>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</si>
  <si>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</si>
  <si>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</si>
  <si>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</si>
  <si>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</si>
  <si>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</si>
  <si>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</si>
  <si>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</si>
  <si>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</si>
  <si>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</si>
  <si>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</si>
  <si>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</si>
  <si>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</si>
  <si>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</si>
  <si>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</si>
  <si>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</si>
  <si>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</si>
  <si>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</si>
  <si>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</si>
  <si>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</si>
  <si>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</si>
  <si>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</si>
  <si>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</si>
  <si>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</si>
  <si>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</si>
  <si>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</si>
  <si>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</si>
  <si>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</si>
  <si>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</si>
  <si>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</si>
  <si>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</si>
  <si>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</si>
  <si>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</si>
  <si>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</si>
  <si>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</si>
  <si>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</si>
  <si>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</si>
  <si>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</si>
  <si>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</si>
  <si>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</si>
  <si>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</si>
  <si>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</si>
  <si>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</si>
  <si>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</si>
  <si>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</si>
  <si>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</si>
  <si>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</si>
  <si>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</si>
  <si>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</si>
  <si>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</si>
  <si>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</si>
  <si>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</si>
  <si>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</si>
  <si>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</si>
  <si>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</si>
  <si>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</si>
  <si>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</si>
  <si>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</si>
  <si>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</si>
  <si>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</si>
  <si>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</si>
  <si>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</si>
  <si>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</si>
  <si>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</si>
  <si>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</si>
  <si>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</si>
  <si>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</si>
  <si>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</si>
  <si>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</si>
  <si>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</si>
  <si>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</si>
  <si>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</si>
  <si>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</si>
  <si>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</si>
  <si>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</si>
  <si>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</si>
  <si>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</si>
  <si>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</si>
  <si>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</si>
  <si>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</si>
  <si>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</si>
  <si>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</si>
  <si>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</si>
  <si>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</si>
  <si>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</si>
  <si>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</si>
  <si>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</si>
  <si>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</si>
  <si>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</si>
  <si>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</si>
  <si>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</si>
  <si>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</si>
  <si>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</si>
  <si>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</si>
  <si>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</si>
  <si>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</si>
  <si>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</si>
  <si>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</si>
  <si>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</si>
  <si>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</si>
  <si>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</si>
  <si>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</si>
  <si>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</si>
  <si>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</si>
  <si>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</si>
  <si>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</si>
  <si>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</si>
  <si>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</si>
  <si>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</si>
  <si>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</si>
  <si>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</si>
  <si>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</si>
  <si>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</si>
  <si>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</si>
  <si>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</si>
  <si>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</si>
  <si>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</si>
  <si>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</si>
  <si>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</si>
  <si>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</si>
  <si>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</si>
  <si>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</si>
  <si>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</si>
  <si>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</si>
  <si>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</si>
  <si>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</si>
  <si>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</si>
  <si>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</si>
  <si>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</si>
  <si>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</si>
  <si>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</si>
  <si>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</si>
  <si>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</si>
  <si>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</si>
  <si>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</si>
  <si>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</si>
  <si>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</si>
  <si>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</si>
  <si>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</si>
  <si>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</si>
  <si>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</si>
  <si>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</si>
  <si>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</si>
  <si>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</si>
  <si>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</si>
  <si>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</si>
  <si>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</si>
  <si>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</si>
  <si>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</si>
  <si>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</si>
  <si>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</si>
  <si>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</si>
  <si>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</si>
  <si>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</si>
  <si>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</si>
  <si>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</si>
  <si>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</si>
  <si>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</si>
  <si>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</si>
  <si>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</si>
  <si>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</si>
  <si>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</si>
  <si>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</si>
  <si>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</si>
  <si>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</si>
  <si>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</si>
  <si>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</si>
  <si>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</si>
  <si>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</si>
  <si>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</si>
  <si>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</si>
  <si>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</si>
  <si>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</si>
  <si>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</si>
  <si>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</si>
  <si>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</si>
  <si>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</si>
  <si>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</si>
  <si>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</si>
  <si>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</si>
  <si>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</si>
  <si>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</si>
  <si>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</si>
  <si>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</si>
  <si>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</si>
  <si>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</si>
  <si>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</si>
  <si>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</si>
  <si>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</si>
  <si>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</si>
  <si>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</si>
  <si>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</si>
  <si>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</si>
  <si>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</si>
  <si>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</si>
  <si>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</si>
  <si>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</si>
  <si>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</si>
  <si>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</si>
  <si>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</si>
  <si>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</si>
  <si>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</si>
  <si>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</si>
  <si>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</si>
  <si>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</si>
  <si>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</si>
  <si>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</si>
  <si>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</si>
  <si>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</si>
  <si>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</si>
  <si>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</si>
  <si>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</si>
  <si>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</si>
  <si>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</si>
  <si>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</si>
  <si>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</si>
  <si>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</si>
  <si>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</si>
  <si>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</si>
  <si>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</si>
  <si>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</si>
  <si>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</si>
  <si>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</si>
  <si>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</si>
  <si>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</si>
  <si>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</si>
  <si>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</si>
  <si>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</si>
  <si>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</si>
  <si>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</si>
  <si>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</si>
  <si>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</si>
  <si>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</si>
  <si>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</si>
  <si>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</si>
  <si>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</si>
  <si>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</si>
  <si>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</si>
  <si>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</si>
  <si>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</si>
  <si>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</si>
  <si>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</si>
  <si>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</si>
  <si>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</si>
  <si>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</si>
  <si>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</si>
  <si>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</si>
  <si>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</si>
  <si>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</si>
  <si>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</si>
  <si>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</si>
  <si>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</si>
  <si>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</si>
  <si>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</si>
  <si>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</si>
  <si>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</si>
  <si>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</si>
  <si>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</si>
  <si>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</si>
  <si>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</si>
  <si>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</si>
  <si>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</si>
  <si>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</si>
  <si>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</si>
  <si>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</si>
  <si>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</si>
  <si>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</si>
  <si>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</si>
  <si>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</si>
  <si>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</si>
  <si>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</si>
  <si>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</si>
  <si>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</si>
  <si>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</si>
  <si>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</si>
  <si>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</si>
  <si>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</si>
  <si>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</si>
  <si>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</si>
  <si>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</si>
  <si>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</si>
  <si>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</si>
  <si>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</si>
  <si>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</si>
  <si>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</si>
  <si>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</si>
  <si>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</si>
  <si>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</si>
  <si>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</si>
  <si>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</si>
  <si>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</si>
  <si>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</si>
  <si>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</si>
  <si>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</si>
  <si>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</si>
  <si>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</si>
  <si>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</si>
  <si>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</si>
  <si>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</si>
  <si>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</si>
  <si>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</si>
  <si>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</si>
  <si>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</si>
  <si>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</si>
  <si>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</si>
  <si>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</si>
  <si>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</si>
  <si>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</si>
  <si>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</si>
  <si>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</si>
  <si>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</si>
  <si>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</si>
  <si>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</si>
  <si>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</si>
  <si>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</si>
  <si>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</si>
  <si>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</si>
  <si>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</si>
  <si>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</si>
  <si>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</si>
  <si>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</si>
  <si>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</si>
  <si>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</si>
  <si>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</si>
  <si>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</si>
  <si>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</si>
  <si>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</si>
  <si>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</si>
  <si>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</si>
  <si>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</si>
  <si>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</si>
  <si>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</si>
  <si>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</si>
  <si>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</si>
  <si>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</si>
  <si>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</si>
  <si>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</si>
  <si>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</si>
  <si>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</si>
  <si>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</si>
  <si>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</si>
  <si>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</si>
  <si>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</si>
  <si>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</si>
  <si>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</si>
  <si>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</si>
  <si>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</si>
  <si>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</si>
  <si>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</si>
  <si>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</si>
  <si>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</si>
  <si>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</si>
  <si>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</si>
  <si>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</si>
  <si>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</si>
  <si>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</si>
  <si>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</si>
  <si>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</si>
  <si>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</si>
  <si>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</si>
  <si>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</si>
  <si>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</si>
  <si>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</si>
  <si>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</si>
  <si>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</si>
  <si>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</si>
  <si>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</si>
  <si>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</si>
  <si>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</si>
  <si>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</si>
  <si>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</si>
  <si>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</si>
  <si>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</si>
  <si>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</si>
  <si>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</si>
  <si>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</si>
  <si>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</si>
  <si>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</si>
  <si>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</si>
  <si>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</si>
  <si>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</si>
  <si>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</si>
  <si>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</si>
  <si>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</si>
  <si>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</si>
  <si>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</si>
  <si>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</si>
  <si>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</si>
  <si>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</si>
  <si>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</si>
  <si>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</si>
  <si>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</si>
  <si>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</si>
  <si>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</si>
  <si>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</si>
  <si>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</si>
  <si>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</si>
  <si>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</si>
  <si>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</si>
  <si>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</si>
  <si>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</si>
  <si>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</si>
  <si>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</si>
  <si>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</si>
  <si>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</si>
  <si>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</si>
  <si>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</si>
  <si>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</si>
  <si>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</si>
  <si>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</si>
  <si>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</si>
  <si>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</si>
  <si>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</si>
  <si>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</si>
  <si>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</si>
  <si>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</si>
  <si>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</si>
  <si>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</si>
  <si>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</si>
  <si>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</si>
  <si>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</si>
  <si>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</si>
  <si>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</si>
  <si>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</si>
  <si>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</si>
  <si>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</si>
  <si>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</si>
  <si>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</si>
  <si>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</si>
  <si>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</si>
  <si>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</si>
  <si>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</si>
  <si>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</si>
  <si>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</si>
  <si>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</si>
  <si>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</si>
  <si>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</si>
  <si>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</si>
  <si>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</si>
  <si>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</si>
  <si>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</si>
  <si>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</si>
  <si>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</si>
  <si>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</si>
  <si>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</si>
  <si>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</si>
  <si>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</si>
  <si>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</si>
  <si>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</si>
  <si>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</si>
  <si>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</si>
  <si>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</si>
  <si>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</si>
  <si>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</si>
  <si>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</si>
  <si>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</si>
  <si>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</si>
  <si>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</si>
  <si>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</si>
  <si>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</si>
  <si>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</si>
  <si>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</si>
  <si>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</si>
  <si>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</si>
  <si>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</si>
  <si>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</si>
  <si>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</si>
  <si>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</si>
  <si>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</si>
  <si>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</si>
  <si>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</si>
  <si>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</si>
  <si>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</si>
  <si>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</si>
  <si>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</si>
  <si>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</si>
  <si>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</si>
  <si>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</si>
  <si>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</si>
  <si>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</si>
  <si>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</si>
  <si>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</si>
  <si>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</si>
  <si>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</si>
  <si>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</si>
  <si>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</si>
  <si>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</si>
  <si>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</si>
  <si>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</si>
  <si>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</si>
  <si>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</si>
  <si>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</si>
  <si>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</si>
  <si>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</si>
  <si>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</si>
  <si>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</si>
  <si>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</si>
  <si>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</si>
  <si>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</si>
  <si>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</si>
  <si>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</si>
  <si>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</si>
  <si>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</si>
  <si>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</si>
  <si>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</si>
  <si>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</si>
  <si>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</si>
  <si>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</si>
  <si>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</si>
  <si>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</si>
  <si>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</si>
  <si>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</si>
  <si>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</si>
  <si>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</si>
  <si>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</si>
  <si>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</si>
  <si>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</si>
  <si>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</si>
  <si>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</si>
  <si>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</si>
  <si>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</si>
  <si>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</si>
  <si>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</si>
  <si>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</si>
  <si>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</si>
  <si>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</si>
  <si>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</si>
  <si>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</si>
  <si>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</si>
  <si>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</si>
  <si>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</si>
  <si>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</si>
  <si>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</si>
  <si>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</si>
  <si>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</si>
  <si>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</si>
  <si>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</si>
  <si>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</si>
  <si>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</si>
  <si>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</si>
  <si>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</si>
  <si>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</si>
  <si>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</si>
  <si>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</si>
  <si>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</si>
  <si>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</si>
  <si>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</si>
  <si>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</si>
  <si>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</si>
  <si>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</si>
  <si>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</si>
  <si>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</si>
  <si>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</si>
  <si>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</si>
  <si>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</si>
  <si>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</si>
  <si>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</si>
  <si>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</si>
  <si>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</si>
  <si>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</si>
  <si>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</si>
  <si>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</si>
  <si>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</si>
  <si>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</si>
  <si>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</si>
  <si>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</si>
  <si>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</si>
  <si>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</si>
  <si>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</si>
  <si>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</si>
  <si>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</si>
  <si>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</si>
  <si>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</si>
  <si>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</si>
  <si>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</si>
  <si>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</si>
  <si>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</si>
  <si>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</si>
  <si>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</si>
  <si>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</si>
  <si>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</si>
  <si>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</si>
  <si>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</si>
  <si>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</si>
  <si>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</si>
  <si>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</si>
  <si>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</si>
  <si>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</si>
  <si>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</si>
  <si>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</si>
  <si>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</si>
  <si>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</si>
  <si>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</si>
  <si>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</si>
  <si>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</si>
  <si>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</si>
  <si>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</si>
  <si>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</si>
  <si>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</si>
  <si>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</si>
  <si>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</si>
  <si>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</si>
  <si>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</si>
  <si>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</si>
  <si>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</si>
  <si>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</si>
  <si>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</si>
  <si>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</si>
  <si>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</si>
  <si>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</si>
  <si>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</si>
  <si>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</si>
  <si>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</si>
  <si>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</si>
  <si>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</si>
  <si>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</si>
  <si>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</si>
  <si>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</si>
  <si>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</si>
  <si>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</si>
  <si>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</si>
  <si>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</si>
  <si>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</si>
  <si>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</si>
  <si>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</si>
  <si>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</si>
  <si>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</si>
  <si>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</si>
  <si>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</si>
  <si>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</si>
  <si>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</si>
  <si>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</si>
  <si>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</si>
  <si>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</si>
  <si>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</si>
  <si>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</si>
  <si>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</si>
  <si>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</si>
  <si>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</si>
  <si>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</si>
  <si>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</si>
  <si>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</si>
  <si>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</si>
  <si>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</si>
  <si>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</si>
  <si>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</si>
  <si>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</si>
  <si>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</si>
  <si>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</si>
  <si>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</si>
  <si>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</si>
  <si>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</si>
  <si>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</si>
  <si>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</si>
  <si>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</si>
  <si>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</si>
  <si>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</si>
  <si>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</si>
  <si>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</si>
  <si>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</si>
  <si>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</si>
  <si>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</si>
  <si>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</si>
  <si>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</si>
  <si>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</si>
  <si>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</si>
  <si>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</si>
  <si>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</si>
  <si>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</si>
  <si>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</si>
  <si>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</si>
  <si>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</si>
  <si>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</si>
  <si>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</si>
  <si>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</si>
  <si>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</si>
  <si>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</si>
  <si>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</si>
  <si>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</si>
  <si>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</si>
  <si>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</si>
  <si>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</si>
  <si>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</si>
  <si>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</si>
  <si>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</si>
  <si>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</si>
  <si>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</si>
  <si>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</si>
  <si>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</si>
  <si>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</si>
  <si>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</si>
  <si>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</si>
  <si>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</si>
  <si>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</si>
  <si>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</si>
  <si>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</si>
  <si>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</si>
  <si>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</si>
  <si>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</si>
  <si>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</si>
  <si>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</si>
  <si>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</si>
  <si>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</si>
  <si>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</si>
  <si>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</si>
  <si>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</si>
  <si>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</si>
  <si>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</si>
  <si>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</si>
  <si>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</si>
  <si>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</si>
  <si>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</si>
  <si>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</si>
  <si>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</si>
  <si>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</si>
  <si>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</si>
  <si>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</si>
  <si>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</si>
  <si>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</si>
  <si>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</si>
  <si>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</si>
  <si>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</si>
  <si>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</si>
  <si>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</si>
  <si>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</si>
  <si>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</si>
  <si>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</si>
  <si>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</si>
  <si>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</si>
  <si>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</si>
  <si>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</si>
  <si>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</si>
  <si>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</si>
  <si>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</si>
  <si>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</si>
  <si>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</si>
  <si>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</si>
  <si>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</si>
  <si>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</si>
  <si>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</si>
  <si>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</si>
  <si>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</si>
  <si>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</si>
  <si>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</si>
  <si>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</si>
  <si>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</si>
  <si>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</si>
  <si>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</si>
  <si>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</si>
  <si>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</si>
  <si>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</si>
  <si>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</si>
  <si>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</si>
  <si>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</si>
  <si>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</si>
  <si>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</si>
  <si>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</si>
  <si>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</si>
  <si>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</si>
  <si>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</si>
  <si>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</si>
  <si>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</si>
  <si>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</si>
  <si>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</si>
  <si>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</si>
  <si>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</si>
  <si>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</si>
  <si>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</si>
  <si>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</si>
  <si>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</si>
  <si>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</si>
  <si>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</si>
  <si>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</si>
  <si>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</si>
  <si>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</si>
  <si>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</si>
  <si>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</si>
  <si>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</si>
  <si>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</si>
  <si>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</si>
  <si>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</si>
  <si>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</si>
  <si>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</si>
  <si>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</si>
  <si>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</si>
  <si>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</si>
  <si>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</si>
  <si>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</si>
  <si>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</si>
  <si>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</si>
  <si>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</si>
  <si>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</si>
  <si>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</si>
  <si>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</si>
  <si>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</si>
  <si>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</si>
  <si>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</si>
  <si>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</si>
  <si>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</si>
  <si>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</si>
  <si>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</si>
  <si>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</si>
  <si>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</si>
  <si>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</si>
  <si>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</si>
  <si>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</si>
  <si>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</si>
  <si>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</si>
  <si>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</si>
  <si>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</si>
  <si>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</si>
  <si>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</si>
  <si>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</si>
  <si>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</si>
  <si>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</si>
  <si>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</si>
  <si>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</si>
  <si>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</si>
  <si>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</si>
  <si>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</si>
  <si>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</si>
  <si>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</si>
  <si>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</si>
  <si>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</si>
  <si>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</si>
  <si>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</si>
  <si>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</si>
  <si>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</si>
  <si>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</si>
  <si>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</si>
  <si>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</si>
  <si>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</si>
  <si>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</si>
  <si>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</si>
  <si>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</si>
  <si>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</si>
  <si>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</si>
  <si>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</si>
  <si>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</si>
  <si>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</si>
  <si>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</si>
  <si>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</si>
  <si>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</si>
  <si>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</si>
  <si>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</si>
  <si>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</si>
  <si>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</si>
  <si>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</si>
  <si>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</si>
  <si>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</si>
  <si>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</si>
  <si>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</si>
  <si>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</si>
  <si>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</si>
  <si>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</si>
  <si>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</si>
  <si>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</si>
  <si>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</si>
  <si>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</si>
  <si>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</si>
  <si>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</si>
  <si>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</si>
  <si>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</si>
  <si>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</si>
  <si>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</si>
  <si>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</si>
  <si>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</si>
  <si>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</si>
  <si>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</si>
  <si>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</si>
  <si>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</si>
  <si>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</si>
  <si>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</si>
  <si>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</si>
  <si>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</si>
  <si>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</si>
  <si>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</si>
  <si>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</si>
  <si>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</si>
  <si>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</si>
  <si>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</si>
  <si>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</si>
  <si>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</si>
  <si>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</si>
  <si>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</si>
  <si>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</si>
  <si>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</si>
  <si>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</si>
  <si>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</si>
  <si>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</si>
  <si>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</si>
  <si>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</si>
  <si>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</si>
  <si>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</si>
  <si>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</si>
  <si>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</si>
  <si>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</si>
  <si>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</si>
  <si>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</si>
  <si>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</si>
  <si>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</si>
  <si>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</si>
  <si>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</si>
  <si>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</si>
  <si>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</si>
  <si>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</si>
  <si>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</si>
  <si>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</si>
  <si>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</si>
  <si>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</si>
  <si>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</si>
  <si>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</si>
  <si>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</si>
  <si>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</si>
  <si>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</si>
  <si>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</si>
  <si>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</si>
  <si>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</si>
  <si>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</si>
  <si>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</si>
  <si>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</si>
  <si>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</si>
  <si>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</si>
  <si>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</si>
  <si>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</si>
  <si>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</si>
  <si>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</si>
  <si>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</si>
  <si>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</si>
  <si>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</si>
  <si>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</si>
  <si>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</si>
  <si>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</si>
  <si>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</si>
  <si>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</si>
  <si>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</si>
  <si>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</si>
  <si>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</si>
  <si>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</si>
  <si>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</si>
  <si>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</si>
  <si>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</si>
  <si>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</si>
  <si>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</si>
  <si>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</si>
  <si>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</si>
  <si>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</si>
  <si>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</si>
  <si>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</si>
  <si>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</si>
  <si>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</si>
  <si>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</si>
  <si>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</si>
  <si>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</si>
  <si>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</si>
  <si>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</si>
  <si>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</si>
  <si>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</si>
  <si>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</si>
  <si>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</si>
  <si>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</si>
  <si>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</si>
  <si>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</si>
  <si>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</si>
  <si>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</si>
  <si>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</si>
  <si>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</si>
  <si>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</si>
  <si>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</si>
  <si>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</si>
  <si>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</si>
  <si>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</si>
  <si>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</si>
  <si>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</si>
  <si>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</si>
  <si>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</si>
  <si>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</si>
  <si>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</si>
  <si>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</si>
  <si>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</si>
  <si>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</si>
  <si>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</si>
  <si>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</si>
  <si>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</si>
  <si>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</si>
  <si>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</si>
  <si>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</si>
  <si>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</si>
  <si>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</si>
  <si>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</si>
  <si>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</si>
  <si>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</si>
  <si>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</si>
  <si>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</si>
  <si>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</si>
  <si>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</si>
  <si>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</si>
  <si>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</si>
  <si>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</si>
  <si>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</si>
  <si>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</si>
  <si>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</si>
  <si>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</si>
  <si>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</si>
  <si>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</si>
  <si>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</si>
  <si>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</si>
  <si>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</si>
  <si>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</si>
  <si>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</si>
  <si>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</si>
  <si>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</si>
  <si>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</si>
  <si>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</si>
  <si>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</si>
  <si>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</si>
  <si>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</si>
  <si>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</si>
  <si>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</si>
  <si>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</si>
  <si>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</si>
  <si>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</si>
  <si>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</si>
  <si>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</si>
  <si>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</si>
  <si>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</si>
  <si>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</si>
  <si>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</si>
  <si>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</si>
  <si>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</si>
  <si>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</si>
  <si>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</si>
  <si>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</si>
  <si>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</si>
  <si>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</si>
  <si>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</si>
  <si>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</si>
  <si>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</si>
  <si>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</si>
  <si>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</si>
  <si>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</si>
  <si>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</si>
  <si>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</si>
  <si>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</si>
  <si>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</si>
  <si>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</si>
  <si>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</si>
  <si>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</si>
  <si>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</si>
  <si>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</si>
  <si>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</si>
  <si>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</si>
  <si>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</si>
  <si>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</si>
  <si>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</si>
  <si>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</si>
  <si>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</si>
  <si>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</si>
  <si>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</si>
  <si>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</si>
  <si>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</si>
  <si>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</si>
  <si>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</si>
  <si>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</si>
  <si>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</si>
  <si>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</si>
  <si>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</si>
  <si>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</si>
  <si>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</si>
  <si>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</si>
  <si>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</si>
  <si>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</si>
  <si>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</si>
  <si>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</si>
  <si>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</si>
  <si>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</si>
  <si>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</si>
  <si>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</si>
  <si>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</si>
  <si>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</si>
  <si>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</si>
  <si>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</si>
  <si>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</si>
  <si>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</si>
  <si>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</si>
  <si>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</si>
  <si>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</si>
  <si>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</si>
  <si>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</si>
  <si>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</si>
  <si>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</si>
  <si>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</si>
  <si>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</si>
  <si>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</si>
  <si>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</si>
  <si>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</si>
  <si>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</si>
  <si>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</si>
  <si>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</si>
  <si>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</si>
  <si>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</si>
  <si>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</si>
  <si>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</si>
  <si>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</si>
  <si>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</si>
  <si>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</si>
  <si>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</si>
  <si>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</si>
  <si>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</si>
  <si>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</si>
  <si>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</si>
  <si>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</si>
  <si>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</si>
  <si>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</si>
  <si>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</si>
  <si>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</si>
  <si>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</si>
  <si>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</si>
  <si>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</si>
  <si>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</si>
  <si>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</si>
  <si>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</si>
  <si>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</si>
  <si>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</si>
  <si>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</si>
  <si>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</si>
  <si>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</si>
  <si>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</si>
  <si>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</si>
  <si>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</si>
  <si>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</si>
  <si>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</si>
  <si>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</si>
  <si>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</si>
  <si>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</si>
  <si>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</si>
  <si>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</si>
  <si>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</si>
  <si>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</si>
  <si>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</si>
  <si>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</si>
  <si>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</si>
  <si>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</si>
  <si>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</si>
  <si>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</si>
  <si>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</si>
  <si>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</si>
  <si>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</si>
  <si>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</si>
  <si>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</si>
  <si>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</si>
  <si>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</si>
  <si>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</si>
  <si>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</si>
  <si>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</si>
  <si>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</si>
  <si>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</si>
  <si>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</si>
  <si>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</si>
  <si>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</si>
  <si>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</si>
  <si>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</si>
  <si>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</si>
  <si>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</si>
  <si>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</si>
  <si>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</si>
  <si>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</si>
  <si>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</si>
  <si>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</si>
  <si>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</si>
  <si>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</si>
  <si>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</si>
  <si>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</si>
  <si>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</si>
  <si>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</si>
  <si>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</si>
  <si>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</si>
  <si>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</si>
  <si>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</si>
  <si>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</si>
  <si>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</si>
  <si>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</si>
  <si>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</si>
  <si>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</si>
  <si>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</si>
  <si>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</si>
  <si>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</si>
  <si>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</si>
  <si>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</si>
  <si>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</si>
  <si>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</si>
  <si>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</si>
  <si>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</si>
  <si>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</si>
  <si>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</si>
  <si>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</si>
  <si>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</si>
  <si>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</si>
  <si>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</si>
  <si>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</si>
  <si>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</si>
  <si>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</si>
  <si>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</si>
  <si>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</si>
  <si>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</si>
  <si>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</si>
  <si>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</si>
  <si>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</si>
  <si>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</si>
  <si>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</si>
  <si>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</si>
  <si>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</si>
  <si>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</si>
  <si>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</si>
  <si>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</si>
  <si>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</si>
  <si>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</si>
  <si>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</si>
  <si>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</si>
  <si>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</si>
  <si>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</si>
  <si>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</si>
  <si>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</si>
  <si>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</si>
  <si>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</si>
  <si>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</si>
  <si>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</si>
  <si>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</si>
  <si>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</si>
  <si>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</si>
  <si>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</si>
  <si>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</si>
  <si>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</si>
  <si>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</si>
  <si>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</si>
  <si>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</si>
  <si>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</si>
  <si>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</si>
  <si>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</si>
  <si>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</si>
  <si>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</si>
  <si>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</si>
  <si>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</si>
  <si>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</si>
  <si>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</si>
  <si>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</si>
  <si>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</si>
  <si>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</si>
  <si>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</si>
  <si>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</si>
  <si>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</si>
  <si>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</si>
  <si>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</si>
  <si>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</si>
  <si>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</si>
  <si>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</si>
  <si>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</si>
  <si>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</si>
  <si>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</si>
  <si>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</si>
  <si>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</si>
  <si>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</si>
  <si>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</si>
  <si>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</si>
  <si>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</si>
  <si>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</si>
  <si>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</si>
  <si>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</si>
  <si>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</si>
  <si>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</si>
  <si>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</si>
  <si>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</si>
  <si>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</si>
  <si>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</si>
  <si>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</si>
  <si>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</si>
  <si>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</si>
  <si>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</si>
  <si>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</si>
  <si>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</si>
  <si>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</si>
  <si>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</si>
  <si>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</si>
  <si>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</si>
  <si>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</si>
  <si>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</si>
  <si>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</si>
  <si>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</si>
  <si>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</si>
  <si>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</si>
  <si>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</si>
  <si>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</si>
  <si>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</si>
  <si>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</si>
  <si>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</si>
  <si>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</si>
  <si>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</si>
  <si>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</si>
  <si>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</si>
  <si>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</si>
  <si>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</si>
  <si>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</si>
  <si>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</si>
  <si>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</si>
  <si>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</si>
  <si>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</si>
  <si>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</si>
  <si>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</si>
  <si>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</si>
  <si>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</si>
  <si>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</si>
  <si>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</si>
  <si>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</si>
  <si>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</si>
  <si>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</si>
  <si>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</si>
  <si>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</si>
  <si>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</si>
  <si>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</si>
  <si>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</si>
  <si>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</si>
  <si>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</si>
  <si>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</si>
  <si>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</si>
  <si>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</si>
  <si>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</si>
  <si>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</si>
  <si>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</si>
  <si>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</si>
  <si>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</si>
  <si>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</si>
  <si>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</si>
  <si>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</si>
  <si>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</si>
  <si>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</si>
  <si>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</si>
  <si>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</si>
  <si>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</si>
  <si>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</si>
  <si>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</si>
  <si>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</si>
  <si>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</si>
  <si>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</si>
  <si>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</si>
  <si>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</si>
  <si>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</si>
  <si>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</si>
  <si>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</si>
  <si>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</si>
  <si>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</si>
  <si>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</si>
  <si>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</si>
  <si>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</si>
  <si>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</si>
  <si>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</si>
  <si>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</si>
  <si>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</si>
  <si>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</si>
  <si>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</si>
  <si>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</si>
  <si>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</si>
  <si>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</si>
  <si>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</si>
  <si>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</si>
  <si>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</si>
  <si>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</si>
  <si>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</si>
  <si>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</si>
  <si>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</si>
  <si>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</si>
  <si>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</si>
  <si>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</si>
  <si>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</si>
  <si>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</si>
  <si>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</si>
  <si>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</si>
  <si>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</si>
  <si>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</si>
  <si>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</si>
  <si>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</si>
  <si>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</si>
  <si>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</si>
  <si>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</si>
  <si>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</si>
  <si>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</si>
  <si>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</si>
  <si>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</si>
  <si>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</si>
  <si>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</si>
  <si>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</si>
  <si>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</si>
  <si>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</si>
  <si>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</si>
  <si>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</si>
  <si>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</si>
  <si>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</si>
  <si>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</si>
  <si>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</si>
  <si>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</si>
  <si>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</si>
  <si>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</si>
  <si>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</si>
  <si>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</si>
  <si>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</si>
  <si>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</si>
  <si>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</si>
  <si>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</si>
  <si>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</si>
  <si>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</si>
  <si>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</si>
  <si>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</si>
  <si>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</si>
  <si>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</si>
  <si>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</si>
  <si>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</si>
  <si>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</si>
  <si>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</si>
  <si>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</si>
  <si>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</si>
  <si>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</si>
  <si>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</si>
  <si>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</si>
  <si>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</si>
  <si>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</si>
  <si>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</si>
  <si>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</si>
  <si>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</si>
  <si>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</si>
  <si>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</si>
  <si>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</si>
  <si>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</si>
  <si>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</si>
  <si>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</si>
  <si>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</si>
  <si>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</si>
  <si>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</si>
  <si>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</si>
  <si>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</si>
  <si>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</si>
  <si>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</si>
  <si>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</si>
  <si>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</si>
  <si>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</si>
  <si>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</si>
  <si>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</si>
  <si>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</si>
  <si>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</si>
  <si>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</si>
  <si>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</si>
  <si>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</si>
  <si>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</si>
  <si>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</si>
  <si>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</si>
  <si>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</si>
  <si>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</si>
  <si>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</si>
  <si>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</si>
  <si>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</si>
  <si>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</si>
  <si>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</si>
  <si>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</si>
  <si>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</si>
  <si>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</si>
  <si>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</si>
  <si>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</si>
  <si>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</si>
  <si>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</si>
  <si>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</si>
  <si>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</si>
  <si>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</si>
  <si>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</si>
  <si>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</si>
  <si>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</si>
  <si>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</si>
  <si>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</si>
  <si>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</si>
  <si>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</si>
  <si>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</si>
  <si>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</si>
  <si>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</si>
  <si>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</si>
  <si>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</si>
  <si>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</si>
  <si>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</si>
  <si>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</si>
  <si>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</si>
  <si>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</si>
  <si>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</si>
  <si>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</si>
  <si>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</si>
  <si>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</si>
  <si>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</si>
  <si>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</si>
  <si>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</si>
  <si>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</si>
  <si>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</si>
  <si>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</si>
  <si>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</si>
  <si>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</si>
  <si>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</si>
  <si>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</si>
  <si>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</si>
  <si>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</si>
  <si>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</si>
  <si>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</si>
  <si>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</si>
  <si>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</si>
  <si>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</si>
  <si>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</si>
  <si>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</si>
  <si>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</si>
  <si>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</si>
  <si>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</si>
  <si>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</si>
  <si>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</si>
  <si>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</si>
  <si>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</si>
  <si>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</si>
  <si>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</si>
  <si>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</si>
  <si>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</si>
  <si>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</si>
  <si>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</si>
  <si>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</si>
  <si>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</si>
  <si>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</si>
  <si>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</si>
  <si>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</si>
  <si>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</si>
  <si>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</si>
  <si>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</si>
  <si>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</si>
  <si>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</si>
  <si>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</si>
  <si>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</si>
  <si>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</si>
  <si>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</si>
  <si>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</si>
  <si>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</si>
  <si>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</si>
  <si>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</si>
  <si>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</si>
  <si>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</si>
  <si>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</si>
  <si>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</si>
  <si>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</si>
  <si>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</si>
  <si>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</si>
  <si>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</si>
  <si>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</si>
  <si>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</si>
  <si>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</si>
  <si>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</si>
  <si>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</si>
  <si>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</si>
  <si>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</si>
  <si>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</si>
  <si>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</si>
  <si>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</si>
  <si>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</si>
  <si>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</si>
  <si>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</si>
  <si>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</si>
  <si>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</si>
  <si>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</si>
  <si>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</si>
  <si>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</si>
  <si>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</si>
  <si>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</si>
  <si>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</si>
  <si>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</si>
  <si>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</si>
  <si>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</si>
  <si>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</si>
  <si>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</si>
  <si>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</si>
  <si>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</si>
  <si>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</si>
  <si>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</si>
  <si>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</si>
  <si>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</si>
  <si>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</si>
  <si>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</si>
  <si>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</si>
  <si>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</si>
  <si>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</si>
  <si>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</si>
  <si>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</si>
  <si>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</si>
  <si>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</si>
  <si>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</si>
  <si>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</si>
  <si>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</si>
  <si>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</si>
  <si>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</si>
  <si>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</si>
  <si>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</si>
  <si>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</si>
  <si>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</si>
  <si>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</si>
  <si>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</si>
  <si>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</si>
  <si>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</si>
  <si>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</si>
  <si>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</si>
  <si>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</si>
  <si>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</si>
  <si>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</si>
  <si>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</si>
  <si>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</si>
  <si>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</si>
  <si>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</si>
  <si>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</si>
  <si>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</si>
  <si>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</si>
  <si>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</si>
  <si>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</si>
  <si>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</si>
  <si>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</si>
  <si>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</si>
  <si>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</si>
  <si>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</si>
  <si>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</si>
  <si>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</si>
  <si>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</si>
  <si>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</si>
  <si>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</si>
  <si>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</si>
  <si>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</si>
  <si>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</si>
  <si>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</si>
  <si>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</si>
  <si>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</si>
  <si>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</si>
  <si>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</si>
  <si>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</si>
  <si>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</si>
  <si>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</si>
  <si>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</si>
  <si>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</si>
  <si>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</si>
  <si>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</si>
  <si>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</si>
  <si>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</si>
  <si>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</si>
  <si>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</si>
  <si>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</si>
  <si>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</si>
  <si>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</si>
  <si>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</si>
  <si>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</si>
  <si>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</si>
  <si>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</si>
  <si>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</si>
  <si>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</si>
  <si>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</si>
  <si>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</si>
  <si>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</si>
  <si>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</si>
  <si>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</si>
  <si>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</si>
  <si>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</si>
  <si>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</si>
  <si>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</si>
  <si>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</si>
  <si>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</si>
  <si>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</si>
  <si>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</si>
  <si>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</si>
  <si>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</si>
  <si>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</si>
  <si>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</si>
  <si>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</si>
  <si>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</si>
  <si>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</si>
  <si>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</si>
  <si>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</si>
  <si>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</si>
  <si>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</si>
  <si>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</si>
  <si>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</si>
  <si>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</si>
  <si>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</si>
  <si>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</si>
  <si>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</si>
  <si>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</si>
  <si>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</si>
  <si>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</si>
  <si>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</si>
  <si>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</si>
  <si>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</si>
  <si>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</si>
  <si>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</si>
  <si>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</si>
  <si>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</si>
  <si>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</si>
  <si>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</si>
  <si>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</si>
  <si>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</si>
  <si>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</si>
  <si>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</si>
  <si>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</si>
  <si>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</si>
  <si>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</si>
  <si>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</si>
  <si>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</si>
  <si>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</si>
  <si>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</si>
  <si>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</si>
  <si>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</si>
  <si>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</si>
  <si>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</si>
  <si>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</si>
  <si>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</si>
  <si>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</si>
  <si>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</si>
  <si>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</si>
  <si>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</si>
  <si>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</si>
  <si>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</si>
  <si>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</si>
  <si>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</si>
  <si>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</si>
  <si>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</si>
  <si>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</si>
  <si>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</si>
  <si>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</si>
  <si>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</si>
  <si>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</si>
  <si>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</si>
  <si>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</si>
  <si>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</si>
  <si>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</si>
  <si>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</si>
  <si>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</si>
  <si>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</si>
  <si>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</si>
  <si>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</si>
  <si>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</si>
  <si>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</si>
  <si>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</si>
  <si>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</si>
  <si>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</si>
  <si>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</si>
  <si>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</si>
  <si>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</si>
  <si>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</si>
  <si>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</si>
  <si>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</si>
  <si>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</si>
  <si>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</si>
  <si>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</si>
  <si>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</si>
  <si>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</si>
  <si>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</si>
  <si>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</si>
  <si>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</si>
  <si>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</si>
  <si>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</si>
  <si>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</si>
  <si>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</si>
  <si>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</si>
  <si>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</si>
  <si>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</si>
  <si>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</si>
  <si>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</si>
  <si>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</si>
  <si>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</si>
  <si>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</si>
  <si>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</si>
  <si>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</si>
  <si>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</si>
  <si>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</si>
  <si>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</si>
  <si>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</si>
  <si>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</si>
  <si>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</si>
  <si>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</si>
  <si>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</si>
  <si>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</si>
  <si>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</si>
  <si>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</si>
  <si>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</si>
  <si>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</si>
  <si>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</si>
  <si>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</si>
  <si>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</si>
  <si>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</si>
  <si>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</si>
  <si>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</si>
  <si>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</si>
  <si>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</si>
  <si>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</si>
  <si>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</si>
  <si>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</si>
  <si>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</si>
  <si>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</si>
  <si>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</si>
  <si>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</si>
  <si>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</si>
  <si>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</si>
  <si>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</si>
  <si>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</si>
  <si>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</si>
  <si>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</si>
  <si>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</si>
  <si>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</si>
  <si>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</si>
  <si>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</si>
  <si>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</si>
  <si>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</si>
  <si>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</si>
  <si>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</si>
  <si>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</si>
  <si>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</si>
  <si>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</si>
  <si>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</si>
  <si>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</si>
  <si>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</si>
  <si>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</si>
  <si>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</si>
  <si>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</si>
  <si>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</si>
  <si>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</si>
  <si>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</si>
  <si>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</si>
  <si>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</si>
  <si>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</si>
  <si>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</si>
  <si>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</si>
  <si>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</si>
  <si>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</si>
  <si>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</si>
  <si>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</si>
  <si>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</si>
  <si>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</si>
  <si>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</si>
  <si>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</si>
  <si>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</si>
  <si>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</si>
  <si>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</si>
  <si>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</si>
  <si>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</si>
  <si>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</si>
  <si>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</si>
  <si>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</si>
  <si>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</si>
  <si>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</si>
  <si>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</si>
  <si>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</si>
  <si>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</si>
  <si>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</si>
  <si>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</si>
  <si>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</si>
  <si>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</si>
  <si>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</si>
  <si>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</si>
  <si>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</si>
  <si>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</si>
  <si>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</si>
  <si>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</si>
  <si>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</si>
  <si>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</si>
  <si>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</si>
  <si>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</si>
  <si>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</si>
  <si>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</si>
  <si>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</si>
  <si>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</si>
  <si>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</si>
  <si>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</si>
  <si>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</si>
  <si>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</si>
  <si>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</si>
  <si>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</si>
  <si>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</si>
  <si>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</si>
  <si>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</si>
  <si>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</si>
  <si>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</si>
  <si>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</si>
  <si>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</si>
  <si>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</si>
  <si>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</si>
  <si>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</si>
  <si>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</si>
  <si>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</si>
  <si>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</si>
  <si>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</si>
  <si>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</si>
  <si>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</si>
  <si>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</si>
  <si>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</si>
  <si>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</si>
  <si>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</si>
  <si>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</si>
  <si>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</si>
  <si>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</si>
  <si>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</si>
  <si>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</si>
  <si>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</si>
  <si>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</si>
  <si>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</si>
  <si>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</si>
  <si>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</si>
  <si>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</si>
  <si>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</si>
  <si>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</si>
  <si>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</si>
  <si>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</si>
  <si>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</si>
  <si>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</si>
  <si>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</si>
  <si>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</si>
  <si>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</si>
  <si>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</si>
  <si>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</si>
  <si>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</si>
  <si>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</si>
  <si>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</si>
  <si>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</si>
  <si>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</si>
  <si>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</si>
  <si>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</si>
  <si>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</si>
  <si>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</si>
  <si>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</si>
  <si>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</si>
  <si>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</si>
  <si>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</si>
  <si>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</si>
  <si>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</si>
  <si>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</si>
  <si>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</si>
  <si>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</si>
  <si>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</si>
  <si>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</si>
  <si>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</si>
  <si>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</si>
  <si>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</si>
  <si>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</si>
  <si>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</si>
  <si>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</si>
  <si>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</si>
  <si>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</si>
  <si>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</si>
  <si>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</si>
  <si>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</si>
  <si>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</si>
  <si>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</si>
  <si>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</si>
  <si>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</si>
  <si>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</si>
  <si>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</si>
  <si>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</si>
  <si>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</si>
  <si>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</si>
  <si>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</si>
  <si>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</si>
  <si>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</si>
  <si>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</si>
  <si>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</si>
  <si>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</si>
  <si>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</si>
  <si>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</si>
  <si>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</si>
  <si>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</si>
  <si>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</si>
  <si>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</si>
  <si>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</si>
  <si>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</si>
  <si>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</si>
  <si>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</si>
  <si>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</si>
  <si>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</si>
  <si>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</si>
  <si>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</si>
  <si>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</si>
  <si>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</si>
  <si>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</si>
  <si>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</si>
  <si>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</si>
  <si>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</si>
  <si>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</si>
  <si>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</si>
  <si>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</si>
  <si>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</si>
  <si>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</si>
  <si>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</si>
  <si>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</si>
  <si>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</si>
  <si>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</si>
  <si>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</si>
  <si>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</si>
  <si>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</si>
  <si>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</si>
  <si>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</si>
  <si>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</si>
  <si>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</si>
  <si>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</si>
  <si>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</si>
  <si>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</si>
  <si>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</si>
  <si>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</si>
  <si>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</si>
  <si>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</si>
  <si>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</si>
  <si>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</si>
  <si>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</si>
  <si>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</si>
  <si>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</si>
  <si>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</si>
  <si>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</si>
  <si>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</si>
  <si>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</si>
  <si>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</si>
  <si>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</si>
  <si>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</si>
  <si>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</si>
  <si>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</si>
  <si>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</si>
  <si>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</si>
  <si>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</si>
  <si>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</si>
  <si>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</si>
  <si>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</si>
  <si>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</si>
  <si>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</si>
  <si>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</si>
  <si>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</si>
  <si>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</si>
  <si>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</si>
  <si>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</si>
  <si>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</si>
  <si>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</si>
  <si>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</si>
  <si>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</si>
  <si>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</si>
  <si>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</si>
  <si>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</si>
  <si>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</si>
  <si>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</si>
  <si>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</si>
  <si>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</si>
  <si>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</si>
  <si>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</si>
  <si>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</si>
  <si>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</si>
  <si>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</si>
  <si>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</si>
  <si>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</si>
  <si>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</si>
  <si>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</si>
  <si>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</si>
  <si>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</si>
  <si>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</si>
  <si>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</si>
  <si>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</si>
  <si>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</si>
  <si>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</si>
  <si>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</si>
  <si>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</si>
  <si>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</si>
  <si>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</si>
  <si>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</si>
  <si>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</si>
  <si>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</si>
  <si>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</si>
  <si>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</si>
  <si>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</si>
  <si>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</si>
  <si>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</si>
  <si>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</si>
  <si>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</si>
  <si>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</si>
  <si>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</si>
  <si>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</si>
  <si>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</si>
  <si>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</si>
  <si>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</si>
  <si>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</si>
  <si>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</si>
  <si>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</si>
  <si>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</si>
  <si>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</si>
  <si>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</si>
  <si>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</si>
  <si>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</si>
  <si>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</si>
  <si>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</si>
  <si>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</si>
  <si>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</si>
  <si>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</si>
  <si>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</si>
  <si>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</si>
  <si>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</si>
  <si>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</si>
  <si>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</si>
  <si>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</si>
  <si>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</si>
  <si>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</si>
  <si>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</si>
  <si>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</si>
  <si>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</si>
  <si>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</si>
  <si>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</si>
  <si>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</si>
  <si>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</si>
  <si>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</si>
  <si>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</si>
  <si>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</si>
  <si>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</si>
  <si>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</si>
  <si>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</si>
  <si>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</si>
  <si>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</si>
  <si>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</si>
  <si>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</si>
  <si>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</si>
  <si>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</si>
  <si>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</si>
  <si>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</si>
  <si>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</si>
  <si>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</si>
  <si>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</si>
  <si>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</si>
  <si>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</si>
  <si>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</si>
  <si>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</si>
  <si>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</si>
  <si>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</si>
  <si>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</si>
  <si>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</si>
  <si>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</si>
  <si>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</si>
  <si>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</si>
  <si>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</si>
  <si>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</si>
  <si>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</si>
  <si>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</si>
  <si>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</si>
  <si>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</si>
  <si>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</si>
  <si>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</si>
  <si>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</si>
  <si>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</si>
  <si>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</si>
  <si>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</si>
  <si>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</si>
  <si>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</si>
  <si>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</si>
  <si>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</si>
  <si>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</si>
  <si>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</si>
  <si>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</si>
  <si>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</si>
  <si>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</si>
  <si>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</si>
  <si>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</si>
  <si>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</si>
  <si>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</si>
  <si>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</si>
  <si>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</si>
  <si>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</si>
  <si>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</si>
  <si>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</si>
  <si>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</si>
  <si>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</si>
  <si>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</si>
  <si>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</si>
  <si>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</si>
  <si>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</si>
  <si>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</si>
  <si>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</si>
  <si>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</si>
  <si>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</si>
  <si>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</si>
  <si>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</si>
  <si>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</si>
  <si>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</si>
  <si>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</si>
  <si>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</si>
  <si>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</si>
  <si>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</si>
  <si>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</si>
  <si>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</si>
  <si>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</si>
  <si>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</si>
  <si>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</si>
  <si>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</si>
  <si>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</si>
  <si>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</si>
  <si>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</si>
  <si>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</si>
  <si>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</si>
  <si>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</si>
  <si>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</si>
  <si>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</si>
  <si>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</si>
  <si>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</si>
  <si>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</si>
  <si>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</si>
  <si>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</si>
  <si>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</si>
  <si>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</si>
  <si>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</si>
  <si>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</si>
  <si>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</si>
  <si>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</si>
  <si>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</si>
  <si>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</si>
  <si>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</si>
  <si>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</si>
  <si>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</si>
  <si>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</si>
  <si>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</si>
  <si>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</si>
  <si>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</si>
  <si>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</si>
  <si>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</si>
  <si>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</si>
  <si>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</si>
  <si>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</si>
  <si>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</si>
  <si>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</si>
  <si>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</si>
  <si>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</si>
  <si>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</si>
  <si>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</si>
  <si>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</si>
  <si>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</si>
  <si>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</si>
  <si>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</si>
  <si>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</si>
  <si>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</si>
  <si>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</si>
  <si>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</si>
  <si>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</si>
  <si>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</si>
  <si>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</si>
  <si>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</si>
  <si>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</si>
  <si>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</si>
  <si>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</si>
  <si>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</si>
  <si>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</si>
  <si>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</si>
  <si>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</si>
  <si>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</si>
  <si>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</si>
  <si>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</si>
  <si>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</si>
  <si>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</si>
  <si>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</si>
  <si>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</si>
  <si>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</si>
  <si>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</si>
  <si>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</si>
  <si>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</si>
  <si>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</si>
  <si>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</si>
  <si>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</si>
  <si>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</si>
  <si>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</si>
  <si>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</si>
  <si>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</si>
  <si>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</si>
  <si>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</si>
  <si>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</si>
  <si>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</si>
  <si>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</si>
  <si>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</si>
  <si>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</si>
  <si>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</si>
  <si>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</si>
  <si>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</si>
  <si>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</si>
  <si>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</si>
  <si>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</si>
  <si>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</si>
  <si>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</si>
  <si>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</si>
  <si>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</si>
  <si>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</si>
  <si>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</si>
  <si>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</si>
  <si>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</si>
  <si>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</si>
  <si>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</si>
  <si>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</si>
  <si>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</si>
  <si>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</si>
  <si>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</si>
  <si>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</si>
  <si>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</si>
  <si>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</si>
  <si>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</si>
  <si>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</si>
  <si>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</si>
  <si>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</si>
  <si>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</si>
  <si>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</si>
  <si>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</si>
  <si>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</si>
  <si>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</si>
  <si>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</si>
  <si>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</si>
  <si>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</si>
  <si>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</si>
  <si>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</si>
  <si>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</si>
  <si>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</si>
  <si>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</si>
  <si>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</si>
  <si>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</si>
  <si>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</si>
  <si>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</si>
  <si>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</si>
  <si>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</si>
  <si>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</si>
  <si>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</si>
  <si>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</si>
  <si>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</si>
  <si>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</si>
  <si>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</si>
  <si>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</si>
  <si>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</si>
  <si>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</si>
  <si>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</si>
  <si>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</si>
  <si>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</si>
  <si>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</si>
  <si>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</si>
  <si>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</si>
  <si>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</si>
  <si>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</si>
  <si>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</si>
  <si>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</si>
  <si>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</si>
  <si>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</si>
  <si>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</si>
  <si>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</si>
  <si>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</si>
  <si>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</si>
  <si>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</si>
  <si>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</si>
  <si>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</si>
  <si>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</si>
  <si>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</si>
  <si>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</si>
  <si>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</si>
  <si>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</si>
  <si>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</si>
  <si>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</si>
  <si>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</si>
  <si>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</si>
  <si>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</si>
  <si>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</si>
  <si>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</si>
  <si>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</si>
  <si>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</si>
  <si>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</si>
  <si>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</si>
  <si>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</si>
  <si>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</si>
  <si>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</si>
  <si>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</si>
  <si>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</si>
  <si>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</si>
  <si>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</si>
  <si>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</si>
  <si>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</si>
  <si>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</si>
  <si>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</si>
  <si>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</si>
  <si>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</si>
  <si>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</si>
  <si>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</si>
  <si>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</si>
  <si>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</si>
  <si>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</si>
  <si>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</si>
  <si>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</si>
  <si>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</si>
  <si>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</si>
  <si>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</si>
  <si>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</si>
  <si>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</si>
  <si>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</si>
  <si>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</si>
  <si>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</si>
  <si>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</si>
  <si>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</si>
  <si>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</si>
  <si>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</si>
  <si>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</si>
  <si>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</si>
  <si>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</si>
  <si>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</si>
  <si>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</si>
  <si>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</si>
  <si>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</si>
  <si>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</si>
  <si>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</si>
  <si>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</si>
  <si>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</si>
  <si>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</si>
  <si>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</si>
  <si>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</si>
  <si>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</si>
  <si>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</si>
  <si>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</si>
  <si>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</si>
  <si>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</si>
  <si>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</si>
  <si>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</si>
  <si>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</si>
  <si>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</si>
  <si>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</si>
  <si>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</si>
  <si>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</si>
  <si>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</si>
  <si>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</si>
  <si>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</si>
  <si>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</si>
  <si>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</si>
  <si>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</si>
  <si>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</si>
  <si>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</si>
  <si>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</si>
  <si>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</si>
  <si>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</si>
  <si>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</si>
  <si>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</si>
  <si>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</si>
  <si>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</si>
  <si>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</si>
  <si>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</si>
  <si>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</si>
  <si>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</si>
  <si>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</si>
  <si>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</si>
  <si>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</si>
  <si>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</si>
  <si>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</si>
  <si>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</si>
  <si>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</si>
  <si>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</si>
  <si>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</si>
  <si>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</si>
  <si>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</si>
  <si>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</si>
  <si>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</si>
  <si>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</si>
  <si>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</si>
  <si>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</si>
  <si>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</si>
  <si>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</si>
  <si>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</si>
  <si>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</si>
  <si>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</si>
  <si>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</si>
  <si>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</si>
  <si>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</si>
  <si>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</si>
  <si>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</si>
  <si>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</si>
  <si>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</si>
  <si>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</si>
  <si>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</si>
  <si>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</si>
  <si>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</si>
  <si>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</si>
  <si>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</si>
  <si>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</si>
  <si>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</si>
  <si>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</si>
  <si>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</si>
  <si>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</si>
  <si>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</si>
  <si>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</si>
  <si>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</si>
  <si>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</si>
  <si>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</si>
  <si>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</si>
  <si>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</si>
  <si>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</si>
  <si>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</si>
  <si>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</si>
  <si>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</si>
  <si>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</si>
  <si>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</si>
  <si>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</si>
  <si>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</si>
  <si>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</si>
  <si>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</si>
  <si>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</si>
  <si>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</si>
  <si>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</si>
  <si>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</si>
  <si>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</si>
  <si>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</si>
  <si>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</si>
  <si>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</si>
  <si>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</si>
  <si>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</si>
  <si>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</si>
  <si>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</si>
  <si>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</si>
  <si>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</si>
  <si>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</si>
  <si>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</si>
  <si>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</si>
  <si>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</si>
  <si>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</si>
  <si>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</si>
  <si>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</si>
  <si>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</si>
  <si>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</si>
  <si>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</si>
  <si>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</si>
  <si>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</si>
  <si>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</si>
  <si>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</si>
  <si>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</si>
  <si>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</si>
  <si>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</si>
  <si>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</si>
  <si>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</si>
  <si>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</si>
  <si>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</si>
  <si>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</si>
  <si>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</si>
  <si>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</si>
  <si>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</si>
  <si>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</si>
  <si>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</si>
  <si>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</si>
  <si>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</si>
  <si>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</si>
  <si>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</si>
  <si>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</si>
  <si>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</si>
  <si>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</si>
  <si>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</si>
  <si>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</si>
  <si>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</si>
  <si>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</si>
  <si>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</si>
  <si>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</si>
  <si>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</si>
  <si>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</si>
  <si>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</si>
  <si>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</si>
  <si>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</si>
  <si>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</si>
  <si>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</si>
  <si>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</si>
  <si>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</si>
  <si>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</si>
  <si>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</si>
  <si>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</si>
  <si>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</si>
  <si>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</si>
  <si>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</si>
  <si>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</si>
  <si>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</si>
  <si>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</si>
  <si>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</si>
  <si>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</si>
  <si>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</si>
  <si>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</si>
  <si>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</si>
  <si>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</si>
  <si>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</si>
  <si>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</si>
  <si>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</si>
  <si>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</si>
  <si>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</si>
  <si>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</si>
  <si>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</si>
  <si>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</si>
  <si>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</si>
  <si>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</si>
  <si>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</si>
  <si>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</si>
  <si>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</si>
  <si>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</si>
  <si>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</si>
  <si>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</si>
  <si>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</si>
  <si>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</si>
  <si>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</si>
  <si>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</si>
  <si>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</si>
  <si>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</si>
  <si>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</si>
  <si>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</si>
  <si>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</si>
  <si>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</si>
  <si>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</si>
  <si>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</si>
  <si>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</si>
  <si>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</si>
  <si>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</si>
  <si>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</si>
  <si>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</si>
  <si>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</si>
  <si>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</si>
  <si>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</si>
  <si>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</si>
  <si>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</si>
  <si>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</si>
  <si>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</si>
  <si>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</si>
  <si>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</si>
  <si>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</si>
  <si>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</si>
  <si>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</si>
  <si>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</si>
  <si>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</si>
  <si>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</si>
  <si>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</si>
  <si>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</si>
  <si>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</si>
  <si>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</si>
  <si>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</si>
  <si>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</si>
  <si>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</si>
  <si>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</si>
  <si>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</si>
  <si>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</si>
  <si>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</si>
  <si>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</si>
  <si>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</si>
  <si>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</si>
  <si>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</si>
  <si>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</si>
  <si>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</si>
  <si>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</si>
  <si>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</si>
  <si>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</si>
  <si>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</si>
  <si>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</si>
  <si>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</si>
  <si>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</si>
  <si>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</si>
  <si>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</si>
  <si>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</si>
  <si>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</si>
  <si>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</si>
  <si>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</si>
  <si>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</si>
  <si>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</si>
  <si>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</si>
  <si>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</si>
  <si>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</si>
  <si>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</si>
  <si>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</si>
  <si>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</si>
  <si>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</si>
  <si>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</si>
  <si>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</si>
  <si>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</si>
  <si>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</si>
  <si>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</si>
  <si>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</si>
  <si>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</si>
  <si>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</si>
  <si>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</si>
  <si>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</si>
  <si>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</si>
  <si>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</si>
  <si>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</si>
  <si>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</si>
  <si>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</si>
  <si>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</si>
  <si>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</si>
  <si>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</si>
  <si>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</si>
  <si>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</si>
  <si>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</si>
  <si>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</si>
  <si>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</si>
  <si>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</si>
  <si>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</si>
  <si>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</si>
  <si>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</si>
  <si>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</si>
  <si>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</si>
  <si>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</si>
  <si>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</si>
  <si>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</si>
  <si>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</si>
  <si>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</si>
  <si>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</si>
  <si>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</si>
  <si>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</si>
  <si>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</si>
  <si>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</si>
  <si>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</si>
  <si>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</si>
  <si>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</si>
  <si>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</si>
  <si>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</si>
  <si>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</si>
  <si>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</si>
  <si>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</si>
  <si>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</si>
  <si>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</si>
  <si>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</si>
  <si>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</si>
  <si>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</si>
  <si>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</si>
  <si>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</si>
  <si>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</si>
  <si>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</si>
  <si>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</si>
  <si>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</si>
  <si>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</si>
  <si>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</si>
  <si>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</si>
  <si>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</si>
  <si>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</si>
  <si>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</si>
  <si>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</si>
  <si>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</si>
  <si>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</si>
  <si>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</si>
  <si>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</si>
  <si>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</si>
  <si>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</si>
  <si>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</si>
  <si>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</si>
  <si>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</si>
  <si>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</si>
  <si>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</si>
  <si>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</si>
  <si>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</si>
  <si>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</si>
  <si>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</si>
  <si>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</si>
  <si>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</si>
  <si>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</si>
  <si>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</si>
  <si>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</si>
  <si>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</si>
  <si>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</si>
  <si>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</si>
  <si>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</si>
  <si>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</si>
  <si>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</si>
  <si>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</si>
  <si>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</si>
  <si>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</si>
  <si>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</si>
  <si>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</si>
  <si>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</si>
  <si>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</si>
  <si>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</si>
  <si>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</si>
  <si>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</si>
  <si>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</si>
  <si>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</si>
  <si>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</si>
  <si>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</si>
  <si>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</si>
  <si>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</si>
  <si>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</si>
  <si>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</si>
  <si>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</si>
  <si>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</si>
  <si>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</si>
  <si>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</si>
  <si>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</si>
  <si>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</si>
  <si>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</si>
  <si>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</si>
  <si>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</si>
  <si>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</si>
  <si>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</si>
  <si>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</si>
  <si>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</si>
  <si>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</si>
  <si>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</si>
  <si>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</si>
  <si>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</si>
  <si>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</si>
  <si>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</si>
  <si>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</si>
  <si>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</si>
  <si>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</si>
  <si>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</si>
  <si>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</si>
  <si>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</si>
  <si>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</si>
  <si>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</si>
  <si>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</si>
  <si>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</si>
  <si>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</si>
  <si>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</si>
  <si>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</si>
  <si>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</si>
  <si>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</si>
  <si>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</si>
  <si>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</si>
  <si>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</si>
  <si>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</si>
  <si>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</si>
  <si>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</si>
  <si>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</si>
  <si>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</si>
  <si>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</si>
  <si>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</si>
  <si>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</si>
  <si>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</si>
  <si>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</si>
  <si>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</si>
  <si>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</si>
  <si>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</si>
  <si>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</si>
  <si>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</si>
  <si>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</si>
  <si>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</si>
  <si>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</si>
  <si>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</si>
  <si>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</si>
  <si>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</si>
  <si>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</si>
  <si>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</si>
  <si>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</si>
  <si>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</si>
  <si>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</si>
  <si>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</si>
  <si>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</si>
  <si>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</si>
  <si>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</si>
  <si>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</si>
  <si>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</si>
  <si>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</si>
  <si>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</si>
  <si>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</si>
  <si>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</si>
  <si>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</si>
  <si>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</si>
  <si>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</si>
  <si>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</si>
  <si>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</si>
  <si>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</si>
  <si>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</si>
  <si>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</si>
  <si>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</si>
  <si>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</si>
  <si>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</si>
  <si>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</si>
  <si>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</si>
  <si>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</si>
  <si>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</si>
  <si>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</si>
  <si>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</si>
  <si>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</si>
  <si>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</si>
  <si>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</si>
  <si>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</si>
  <si>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</si>
  <si>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</si>
  <si>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</si>
  <si>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</si>
  <si>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</si>
  <si>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</si>
  <si>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</si>
  <si>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</si>
  <si>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</si>
  <si>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</si>
  <si>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</si>
  <si>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</si>
  <si>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</si>
  <si>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</si>
  <si>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</si>
  <si>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</si>
  <si>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</si>
  <si>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</si>
  <si>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</si>
  <si>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</si>
  <si>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</si>
  <si>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</si>
  <si>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</si>
  <si>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</si>
  <si>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</si>
  <si>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</si>
  <si>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</si>
  <si>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</si>
  <si>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</si>
  <si>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</si>
  <si>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</si>
  <si>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</si>
  <si>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</si>
  <si>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</si>
  <si>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</si>
  <si>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</si>
  <si>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</si>
  <si>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</si>
  <si>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</si>
  <si>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</si>
  <si>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</si>
  <si>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</si>
  <si>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</si>
  <si>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</si>
  <si>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</si>
  <si>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</si>
  <si>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</si>
  <si>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</si>
  <si>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</si>
  <si>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</si>
  <si>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</si>
  <si>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</si>
  <si>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</si>
  <si>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</si>
  <si>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</si>
  <si>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</si>
  <si>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</si>
  <si>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</si>
  <si>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</si>
  <si>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</si>
  <si>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</si>
  <si>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</si>
  <si>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</si>
  <si>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</si>
  <si>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</si>
  <si>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</si>
  <si>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</si>
  <si>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</si>
  <si>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</si>
  <si>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</si>
  <si>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</si>
  <si>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</si>
  <si>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</si>
  <si>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</si>
  <si>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</si>
  <si>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</si>
  <si>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</si>
  <si>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</si>
  <si>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</si>
  <si>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</si>
  <si>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</si>
  <si>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</si>
  <si>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</si>
  <si>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</si>
  <si>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</si>
  <si>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</si>
  <si>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</si>
  <si>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</si>
  <si>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</si>
  <si>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</si>
  <si>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</si>
  <si>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</si>
  <si>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</si>
  <si>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</si>
  <si>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</si>
  <si>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</si>
  <si>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</si>
  <si>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</si>
  <si>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</si>
  <si>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</si>
  <si>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</si>
  <si>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</si>
  <si>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</si>
  <si>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</si>
  <si>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</si>
  <si>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</si>
  <si>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</si>
  <si>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</si>
  <si>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</si>
  <si>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</si>
  <si>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</si>
  <si>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</si>
  <si>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</si>
  <si>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</si>
  <si>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</si>
  <si>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</si>
  <si>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</si>
  <si>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</si>
  <si>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</si>
  <si>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</si>
  <si>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</si>
  <si>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</si>
  <si>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</si>
  <si>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</si>
  <si>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</si>
  <si>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</si>
  <si>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</si>
  <si>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</si>
  <si>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</si>
  <si>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</si>
  <si>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</si>
  <si>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</si>
  <si>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</si>
  <si>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</si>
  <si>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</si>
  <si>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</si>
  <si>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</si>
  <si>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</si>
  <si>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</si>
  <si>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</si>
  <si>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</si>
  <si>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</si>
  <si>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</si>
  <si>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</si>
  <si>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</si>
  <si>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</si>
  <si>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</si>
  <si>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</si>
  <si>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</si>
  <si>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</si>
  <si>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</si>
  <si>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</si>
  <si>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</si>
  <si>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</si>
  <si>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</si>
  <si>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</si>
  <si>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</si>
  <si>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</si>
  <si>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2019 y al 31 de diciembre de 2020 (b)</t>
  </si>
  <si>
    <t>Del 1 de enero al 31 de diciembre de 2020 (b)</t>
  </si>
  <si>
    <t>CASA DE LA CULTURA DEL 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</si>
</sst>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0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166" fontId="17" fillId="0" borderId="0"/>
    <xf numFmtId="165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20" fillId="0" borderId="0"/>
    <xf numFmtId="0" fontId="16" fillId="0" borderId="0"/>
  </cellStyleXfs>
  <cellXfs count="2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" fontId="18" fillId="0" borderId="13" xfId="10" applyNumberFormat="1" applyFont="1" applyFill="1" applyBorder="1" applyAlignment="1" applyProtection="1">
      <alignment vertical="top" wrapText="1"/>
      <protection locked="0"/>
    </xf>
    <xf numFmtId="43" fontId="1" fillId="0" borderId="13" xfId="0" applyNumberFormat="1" applyFont="1" applyFill="1" applyBorder="1" applyProtection="1">
      <protection locked="0"/>
    </xf>
    <xf numFmtId="4" fontId="18" fillId="0" borderId="13" xfId="10" applyNumberFormat="1" applyFont="1" applyFill="1" applyBorder="1" applyAlignment="1" applyProtection="1">
      <alignment vertical="top" wrapText="1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0">
    <cellStyle name="=C:\WINNT\SYSTEM32\COMMAND.COM" xfId="3"/>
    <cellStyle name="Euro" xfId="4"/>
    <cellStyle name="Millares 2" xfId="1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2 3" xfId="19"/>
    <cellStyle name="Normal 3" xfId="11"/>
    <cellStyle name="Normal 3 2" xfId="18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54" t="s">
        <v>821</v>
      </c>
      <c r="B1" s="255"/>
      <c r="C1" s="255"/>
      <c r="D1" s="255"/>
      <c r="E1" s="256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257" t="s">
        <v>3296</v>
      </c>
      <c r="D3" s="257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70" t="s">
        <v>534</v>
      </c>
      <c r="B1" s="270"/>
      <c r="C1" s="270"/>
      <c r="D1" s="270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60"/>
    </row>
    <row r="3" spans="1:11" ht="14.25" x14ac:dyDescent="0.45">
      <c r="A3" s="261" t="s">
        <v>166</v>
      </c>
      <c r="B3" s="262"/>
      <c r="C3" s="262"/>
      <c r="D3" s="263"/>
    </row>
    <row r="4" spans="1:11" ht="14.25" x14ac:dyDescent="0.45">
      <c r="A4" s="264" t="str">
        <f>TRIMESTRE</f>
        <v>Del 1 de enero al 31 de diciembre de 2020 (b)</v>
      </c>
      <c r="B4" s="265"/>
      <c r="C4" s="265"/>
      <c r="D4" s="266"/>
    </row>
    <row r="5" spans="1:11" ht="14.25" x14ac:dyDescent="0.45">
      <c r="A5" s="267" t="s">
        <v>118</v>
      </c>
      <c r="B5" s="268"/>
      <c r="C5" s="268"/>
      <c r="D5" s="269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174">
        <f>SUM(B9:B11)</f>
        <v>2809412</v>
      </c>
      <c r="C8" s="40">
        <f t="shared" ref="C8:D8" si="0">SUM(C9:C11)</f>
        <v>2569292</v>
      </c>
      <c r="D8" s="40">
        <f t="shared" si="0"/>
        <v>2569292</v>
      </c>
    </row>
    <row r="9" spans="1:11" x14ac:dyDescent="0.25">
      <c r="A9" s="53" t="s">
        <v>169</v>
      </c>
      <c r="B9" s="176">
        <v>2809412</v>
      </c>
      <c r="C9" s="176">
        <v>2569292</v>
      </c>
      <c r="D9" s="176">
        <v>2569292</v>
      </c>
    </row>
    <row r="10" spans="1:11" ht="14.25" customHeight="1" x14ac:dyDescent="0.25">
      <c r="A10" s="53" t="s">
        <v>170</v>
      </c>
      <c r="B10" s="176">
        <v>0</v>
      </c>
      <c r="C10" s="176">
        <v>0</v>
      </c>
      <c r="D10" s="176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2809412</v>
      </c>
      <c r="C13" s="40">
        <f t="shared" ref="C13:D13" si="2">C14+C15</f>
        <v>2725392.11</v>
      </c>
      <c r="D13" s="40">
        <f t="shared" si="2"/>
        <v>2725392.11</v>
      </c>
    </row>
    <row r="14" spans="1:11" x14ac:dyDescent="0.25">
      <c r="A14" s="53" t="s">
        <v>172</v>
      </c>
      <c r="B14" s="177">
        <v>2809412</v>
      </c>
      <c r="C14" s="177">
        <v>2725392.11</v>
      </c>
      <c r="D14" s="177">
        <v>2725392.11</v>
      </c>
    </row>
    <row r="15" spans="1:11" x14ac:dyDescent="0.25">
      <c r="A15" s="53" t="s">
        <v>173</v>
      </c>
      <c r="B15" s="177">
        <v>0</v>
      </c>
      <c r="C15" s="177">
        <v>0</v>
      </c>
      <c r="D15" s="177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>C18+C19</f>
        <v>189332.37</v>
      </c>
      <c r="D17" s="40">
        <f>D18+D19</f>
        <v>189332.37</v>
      </c>
    </row>
    <row r="18" spans="1:4" x14ac:dyDescent="0.25">
      <c r="A18" s="53" t="s">
        <v>175</v>
      </c>
      <c r="B18" s="118">
        <v>0</v>
      </c>
      <c r="C18" s="179">
        <v>189332.37</v>
      </c>
      <c r="D18" s="179">
        <v>189332.37</v>
      </c>
    </row>
    <row r="19" spans="1:4" ht="14.25" customHeight="1" x14ac:dyDescent="0.25">
      <c r="A19" s="53" t="s">
        <v>176</v>
      </c>
      <c r="B19" s="118">
        <v>0</v>
      </c>
      <c r="C19" s="179">
        <v>0</v>
      </c>
      <c r="D19" s="178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33232.260000000126</v>
      </c>
      <c r="D21" s="40">
        <f t="shared" si="3"/>
        <v>33232.260000000126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33232.260000000126</v>
      </c>
      <c r="D23" s="40">
        <f t="shared" si="4"/>
        <v>33232.260000000126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-156100.10999999987</v>
      </c>
      <c r="D25" s="40">
        <f>D23-D17</f>
        <v>-156100.10999999987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80">
        <v>0</v>
      </c>
      <c r="C30" s="180">
        <v>0</v>
      </c>
      <c r="D30" s="180">
        <v>0</v>
      </c>
    </row>
    <row r="31" spans="1:4" x14ac:dyDescent="0.25">
      <c r="A31" s="53" t="s">
        <v>188</v>
      </c>
      <c r="B31" s="180">
        <v>0</v>
      </c>
      <c r="C31" s="180">
        <v>0</v>
      </c>
      <c r="D31" s="18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-156100.10999999987</v>
      </c>
      <c r="D33" s="61">
        <f t="shared" ref="D33" si="7">D25+D29</f>
        <v>-156100.10999999987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81"/>
      <c r="C38" s="181"/>
      <c r="D38" s="181"/>
    </row>
    <row r="39" spans="1:4" x14ac:dyDescent="0.25">
      <c r="A39" s="53" t="s">
        <v>193</v>
      </c>
      <c r="B39" s="181"/>
      <c r="C39" s="181"/>
      <c r="D39" s="181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82">
        <v>0</v>
      </c>
      <c r="C41" s="182">
        <v>0</v>
      </c>
      <c r="D41" s="182">
        <v>0</v>
      </c>
    </row>
    <row r="42" spans="1:4" x14ac:dyDescent="0.25">
      <c r="A42" s="53" t="s">
        <v>196</v>
      </c>
      <c r="B42" s="182">
        <v>0</v>
      </c>
      <c r="C42" s="182">
        <v>0</v>
      </c>
      <c r="D42" s="182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50">
        <f>B9</f>
        <v>2809412</v>
      </c>
      <c r="C48" s="123">
        <f>C9</f>
        <v>2569292</v>
      </c>
      <c r="D48" s="123">
        <f t="shared" ref="D48" si="11">D9</f>
        <v>2569292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83"/>
      <c r="C50" s="183"/>
      <c r="D50" s="183"/>
    </row>
    <row r="51" spans="1:4" x14ac:dyDescent="0.25">
      <c r="A51" s="127" t="s">
        <v>195</v>
      </c>
      <c r="B51" s="184">
        <v>0</v>
      </c>
      <c r="C51" s="184">
        <v>0</v>
      </c>
      <c r="D51" s="184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2809412</v>
      </c>
      <c r="C53" s="60">
        <f t="shared" ref="C53:D53" si="13">C14</f>
        <v>2725392.11</v>
      </c>
      <c r="D53" s="60">
        <f t="shared" si="13"/>
        <v>2725392.11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189332.37</v>
      </c>
      <c r="D55" s="60">
        <f t="shared" si="14"/>
        <v>189332.37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33232.260000000126</v>
      </c>
      <c r="D57" s="61">
        <f t="shared" ref="D57" si="15">D48+D49-D53+D55</f>
        <v>33232.260000000126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33232.260000000126</v>
      </c>
      <c r="D59" s="61">
        <f t="shared" si="16"/>
        <v>33232.260000000126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185"/>
      <c r="C65" s="185"/>
      <c r="D65" s="185"/>
    </row>
    <row r="66" spans="1:4" x14ac:dyDescent="0.25">
      <c r="A66" s="127" t="s">
        <v>196</v>
      </c>
      <c r="B66" s="186">
        <v>0</v>
      </c>
      <c r="C66" s="186">
        <v>0</v>
      </c>
      <c r="D66" s="186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2809412</v>
      </c>
      <c r="Q2" s="18">
        <f>'Formato 4'!C8</f>
        <v>2569292</v>
      </c>
      <c r="R2" s="18">
        <f>'Formato 4'!D8</f>
        <v>2569292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2809412</v>
      </c>
      <c r="Q3" s="18">
        <f>'Formato 4'!C9</f>
        <v>2569292</v>
      </c>
      <c r="R3" s="18">
        <f>'Formato 4'!D9</f>
        <v>2569292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2809412</v>
      </c>
      <c r="Q6" s="18">
        <f>'Formato 4'!C13</f>
        <v>2725392.11</v>
      </c>
      <c r="R6" s="18">
        <f>'Formato 4'!D13</f>
        <v>2725392.11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2809412</v>
      </c>
      <c r="Q7" s="18">
        <f>'Formato 4'!C14</f>
        <v>2725392.11</v>
      </c>
      <c r="R7" s="18">
        <f>'Formato 4'!D14</f>
        <v>2725392.11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189332.37</v>
      </c>
      <c r="R9" s="18">
        <f>'Formato 4'!D17</f>
        <v>189332.37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189332.37</v>
      </c>
      <c r="R10" s="18">
        <f>'Formato 4'!D18</f>
        <v>189332.37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33232.260000000126</v>
      </c>
      <c r="R12" s="18">
        <f>'Formato 4'!D21</f>
        <v>33232.260000000126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33232.260000000126</v>
      </c>
      <c r="R13" s="18">
        <f>'Formato 4'!D23</f>
        <v>33232.260000000126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-156100.10999999987</v>
      </c>
      <c r="R14" s="18">
        <f>'Formato 4'!D25</f>
        <v>-156100.10999999987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-156100.10999999987</v>
      </c>
      <c r="R18">
        <f>'Formato 4'!D33</f>
        <v>-156100.10999999987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2809412</v>
      </c>
      <c r="Q26">
        <f>'Formato 4'!C48</f>
        <v>2569292</v>
      </c>
      <c r="R26">
        <f>'Formato 4'!D48</f>
        <v>2569292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2809412</v>
      </c>
      <c r="Q30">
        <f>'Formato 4'!C53</f>
        <v>2725392.11</v>
      </c>
      <c r="R30">
        <f>'Formato 4'!D53</f>
        <v>2725392.11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189332.37</v>
      </c>
      <c r="R31">
        <f>'Formato 4'!D55</f>
        <v>189332.37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76" t="s">
        <v>206</v>
      </c>
      <c r="B1" s="276"/>
      <c r="C1" s="276"/>
      <c r="D1" s="276"/>
      <c r="E1" s="276"/>
      <c r="F1" s="276"/>
      <c r="G1" s="276"/>
    </row>
    <row r="2" spans="1:8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8" x14ac:dyDescent="0.25">
      <c r="A3" s="261" t="s">
        <v>207</v>
      </c>
      <c r="B3" s="262"/>
      <c r="C3" s="262"/>
      <c r="D3" s="262"/>
      <c r="E3" s="262"/>
      <c r="F3" s="262"/>
      <c r="G3" s="263"/>
    </row>
    <row r="4" spans="1:8" ht="14.25" x14ac:dyDescent="0.45">
      <c r="A4" s="264" t="str">
        <f>TRIMESTRE</f>
        <v>Del 1 de enero al 31 de diciembre de 2020 (b)</v>
      </c>
      <c r="B4" s="265"/>
      <c r="C4" s="265"/>
      <c r="D4" s="265"/>
      <c r="E4" s="265"/>
      <c r="F4" s="265"/>
      <c r="G4" s="266"/>
    </row>
    <row r="5" spans="1:8" ht="14.25" x14ac:dyDescent="0.45">
      <c r="A5" s="267" t="s">
        <v>118</v>
      </c>
      <c r="B5" s="268"/>
      <c r="C5" s="268"/>
      <c r="D5" s="268"/>
      <c r="E5" s="268"/>
      <c r="F5" s="268"/>
      <c r="G5" s="269"/>
    </row>
    <row r="6" spans="1:8" x14ac:dyDescent="0.25">
      <c r="A6" s="273" t="s">
        <v>214</v>
      </c>
      <c r="B6" s="275" t="s">
        <v>208</v>
      </c>
      <c r="C6" s="275"/>
      <c r="D6" s="275"/>
      <c r="E6" s="275"/>
      <c r="F6" s="275"/>
      <c r="G6" s="275" t="s">
        <v>209</v>
      </c>
    </row>
    <row r="7" spans="1:8" ht="30" x14ac:dyDescent="0.25">
      <c r="A7" s="27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75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88">
        <v>0</v>
      </c>
      <c r="C9" s="188">
        <v>0</v>
      </c>
      <c r="D9" s="187">
        <v>0</v>
      </c>
      <c r="E9" s="188">
        <v>0</v>
      </c>
      <c r="F9" s="188">
        <v>0</v>
      </c>
      <c r="G9" s="187">
        <v>0</v>
      </c>
      <c r="H9" s="8"/>
    </row>
    <row r="10" spans="1:8" ht="14.25" customHeight="1" x14ac:dyDescent="0.25">
      <c r="A10" s="53" t="s">
        <v>217</v>
      </c>
      <c r="B10" s="188">
        <v>0</v>
      </c>
      <c r="C10" s="188">
        <v>0</v>
      </c>
      <c r="D10" s="187">
        <v>0</v>
      </c>
      <c r="E10" s="188">
        <v>0</v>
      </c>
      <c r="F10" s="188">
        <v>0</v>
      </c>
      <c r="G10" s="187">
        <v>0</v>
      </c>
    </row>
    <row r="11" spans="1:8" ht="14.25" customHeight="1" x14ac:dyDescent="0.25">
      <c r="A11" s="53" t="s">
        <v>218</v>
      </c>
      <c r="B11" s="188">
        <v>0</v>
      </c>
      <c r="C11" s="188">
        <v>0</v>
      </c>
      <c r="D11" s="187">
        <v>0</v>
      </c>
      <c r="E11" s="188">
        <v>0</v>
      </c>
      <c r="F11" s="188">
        <v>0</v>
      </c>
      <c r="G11" s="187">
        <v>0</v>
      </c>
    </row>
    <row r="12" spans="1:8" ht="14.25" customHeight="1" x14ac:dyDescent="0.25">
      <c r="A12" s="53" t="s">
        <v>219</v>
      </c>
      <c r="B12" s="188">
        <v>0</v>
      </c>
      <c r="C12" s="188">
        <v>0</v>
      </c>
      <c r="D12" s="187">
        <v>0</v>
      </c>
      <c r="E12" s="188">
        <v>0</v>
      </c>
      <c r="F12" s="188">
        <v>0</v>
      </c>
      <c r="G12" s="187">
        <v>0</v>
      </c>
    </row>
    <row r="13" spans="1:8" ht="14.25" customHeight="1" x14ac:dyDescent="0.25">
      <c r="A13" s="53" t="s">
        <v>220</v>
      </c>
      <c r="B13" s="188">
        <v>0</v>
      </c>
      <c r="C13" s="188">
        <v>0</v>
      </c>
      <c r="D13" s="187">
        <v>0</v>
      </c>
      <c r="E13" s="188">
        <v>0</v>
      </c>
      <c r="F13" s="188">
        <v>0</v>
      </c>
      <c r="G13" s="187">
        <v>0</v>
      </c>
    </row>
    <row r="14" spans="1:8" ht="14.25" customHeight="1" x14ac:dyDescent="0.25">
      <c r="A14" s="53" t="s">
        <v>221</v>
      </c>
      <c r="B14" s="188">
        <v>0</v>
      </c>
      <c r="C14" s="188">
        <v>0</v>
      </c>
      <c r="D14" s="187">
        <v>0</v>
      </c>
      <c r="E14" s="188">
        <v>0</v>
      </c>
      <c r="F14" s="188">
        <v>0</v>
      </c>
      <c r="G14" s="187">
        <v>0</v>
      </c>
    </row>
    <row r="15" spans="1:8" ht="14.25" customHeight="1" x14ac:dyDescent="0.25">
      <c r="A15" s="53" t="s">
        <v>222</v>
      </c>
      <c r="B15" s="188">
        <v>338000</v>
      </c>
      <c r="C15" s="188">
        <v>-212000</v>
      </c>
      <c r="D15" s="187">
        <v>126000</v>
      </c>
      <c r="E15" s="188">
        <v>97880</v>
      </c>
      <c r="F15" s="188">
        <v>97880</v>
      </c>
      <c r="G15" s="187">
        <v>-240120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90">
        <v>0</v>
      </c>
      <c r="C17" s="190">
        <v>0</v>
      </c>
      <c r="D17" s="189">
        <v>0</v>
      </c>
      <c r="E17" s="190">
        <v>0</v>
      </c>
      <c r="F17" s="190">
        <v>0</v>
      </c>
      <c r="G17" s="189">
        <v>0</v>
      </c>
    </row>
    <row r="18" spans="1:7" ht="14.25" customHeight="1" x14ac:dyDescent="0.25">
      <c r="A18" s="63" t="s">
        <v>224</v>
      </c>
      <c r="B18" s="189"/>
      <c r="C18" s="189"/>
      <c r="D18" s="189">
        <v>0</v>
      </c>
      <c r="E18" s="189"/>
      <c r="F18" s="189"/>
      <c r="G18" s="189">
        <v>0</v>
      </c>
    </row>
    <row r="19" spans="1:7" x14ac:dyDescent="0.25">
      <c r="A19" s="63" t="s">
        <v>225</v>
      </c>
      <c r="B19" s="189"/>
      <c r="C19" s="189"/>
      <c r="D19" s="189">
        <v>0</v>
      </c>
      <c r="E19" s="189"/>
      <c r="F19" s="189"/>
      <c r="G19" s="189">
        <v>0</v>
      </c>
    </row>
    <row r="20" spans="1:7" x14ac:dyDescent="0.25">
      <c r="A20" s="63" t="s">
        <v>226</v>
      </c>
      <c r="B20" s="189"/>
      <c r="C20" s="189"/>
      <c r="D20" s="189">
        <v>0</v>
      </c>
      <c r="E20" s="189"/>
      <c r="F20" s="189"/>
      <c r="G20" s="189">
        <v>0</v>
      </c>
    </row>
    <row r="21" spans="1:7" x14ac:dyDescent="0.25">
      <c r="A21" s="63" t="s">
        <v>227</v>
      </c>
      <c r="B21" s="189"/>
      <c r="C21" s="189"/>
      <c r="D21" s="189">
        <v>0</v>
      </c>
      <c r="E21" s="189"/>
      <c r="F21" s="189"/>
      <c r="G21" s="189">
        <v>0</v>
      </c>
    </row>
    <row r="22" spans="1:7" x14ac:dyDescent="0.25">
      <c r="A22" s="63" t="s">
        <v>228</v>
      </c>
      <c r="B22" s="189"/>
      <c r="C22" s="189"/>
      <c r="D22" s="189">
        <v>0</v>
      </c>
      <c r="E22" s="189"/>
      <c r="F22" s="189"/>
      <c r="G22" s="189">
        <v>0</v>
      </c>
    </row>
    <row r="23" spans="1:7" x14ac:dyDescent="0.25">
      <c r="A23" s="63" t="s">
        <v>229</v>
      </c>
      <c r="B23" s="189"/>
      <c r="C23" s="189"/>
      <c r="D23" s="189">
        <v>0</v>
      </c>
      <c r="E23" s="189"/>
      <c r="F23" s="189"/>
      <c r="G23" s="189">
        <v>0</v>
      </c>
    </row>
    <row r="24" spans="1:7" x14ac:dyDescent="0.25">
      <c r="A24" s="63" t="s">
        <v>230</v>
      </c>
      <c r="B24" s="189"/>
      <c r="C24" s="189"/>
      <c r="D24" s="189">
        <v>0</v>
      </c>
      <c r="E24" s="189"/>
      <c r="F24" s="189"/>
      <c r="G24" s="189">
        <v>0</v>
      </c>
    </row>
    <row r="25" spans="1:7" x14ac:dyDescent="0.25">
      <c r="A25" s="63" t="s">
        <v>231</v>
      </c>
      <c r="B25" s="189"/>
      <c r="C25" s="189"/>
      <c r="D25" s="189">
        <v>0</v>
      </c>
      <c r="E25" s="189"/>
      <c r="F25" s="189"/>
      <c r="G25" s="189">
        <v>0</v>
      </c>
    </row>
    <row r="26" spans="1:7" ht="14.25" customHeight="1" x14ac:dyDescent="0.25">
      <c r="A26" s="63" t="s">
        <v>232</v>
      </c>
      <c r="B26" s="189"/>
      <c r="C26" s="189"/>
      <c r="D26" s="189">
        <v>0</v>
      </c>
      <c r="E26" s="189"/>
      <c r="F26" s="189"/>
      <c r="G26" s="189">
        <v>0</v>
      </c>
    </row>
    <row r="27" spans="1:7" x14ac:dyDescent="0.25">
      <c r="A27" s="63" t="s">
        <v>233</v>
      </c>
      <c r="B27" s="189"/>
      <c r="C27" s="189"/>
      <c r="D27" s="189">
        <v>0</v>
      </c>
      <c r="E27" s="189"/>
      <c r="F27" s="189"/>
      <c r="G27" s="189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192">
        <v>0</v>
      </c>
      <c r="C29" s="192">
        <v>0</v>
      </c>
      <c r="D29" s="191">
        <v>0</v>
      </c>
      <c r="E29" s="192">
        <v>0</v>
      </c>
      <c r="F29" s="192">
        <v>0</v>
      </c>
      <c r="G29" s="191">
        <v>0</v>
      </c>
    </row>
    <row r="30" spans="1:7" x14ac:dyDescent="0.25">
      <c r="A30" s="63" t="s">
        <v>236</v>
      </c>
      <c r="B30" s="191"/>
      <c r="C30" s="191"/>
      <c r="D30" s="191">
        <v>0</v>
      </c>
      <c r="E30" s="191"/>
      <c r="F30" s="191"/>
      <c r="G30" s="191">
        <v>0</v>
      </c>
    </row>
    <row r="31" spans="1:7" x14ac:dyDescent="0.25">
      <c r="A31" s="63" t="s">
        <v>237</v>
      </c>
      <c r="B31" s="191"/>
      <c r="C31" s="191"/>
      <c r="D31" s="191">
        <v>0</v>
      </c>
      <c r="E31" s="191"/>
      <c r="F31" s="191"/>
      <c r="G31" s="191">
        <v>0</v>
      </c>
    </row>
    <row r="32" spans="1:7" x14ac:dyDescent="0.25">
      <c r="A32" s="63" t="s">
        <v>238</v>
      </c>
      <c r="B32" s="191"/>
      <c r="C32" s="191"/>
      <c r="D32" s="191">
        <v>0</v>
      </c>
      <c r="E32" s="191"/>
      <c r="F32" s="191"/>
      <c r="G32" s="191">
        <v>0</v>
      </c>
    </row>
    <row r="33" spans="1:8" x14ac:dyDescent="0.25">
      <c r="A33" s="63" t="s">
        <v>239</v>
      </c>
      <c r="B33" s="191"/>
      <c r="C33" s="191"/>
      <c r="D33" s="191">
        <v>0</v>
      </c>
      <c r="E33" s="191"/>
      <c r="F33" s="191"/>
      <c r="G33" s="191">
        <v>0</v>
      </c>
    </row>
    <row r="34" spans="1:8" x14ac:dyDescent="0.25">
      <c r="A34" s="53" t="s">
        <v>240</v>
      </c>
      <c r="B34" s="194">
        <v>2471412</v>
      </c>
      <c r="C34" s="194">
        <v>0</v>
      </c>
      <c r="D34" s="193">
        <v>2471412</v>
      </c>
      <c r="E34" s="194">
        <v>2471412</v>
      </c>
      <c r="F34" s="194">
        <v>2471412</v>
      </c>
      <c r="G34" s="193"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196">
        <v>0</v>
      </c>
      <c r="C36" s="196">
        <v>0</v>
      </c>
      <c r="D36" s="195">
        <v>0</v>
      </c>
      <c r="E36" s="196">
        <v>0</v>
      </c>
      <c r="F36" s="196">
        <v>0</v>
      </c>
      <c r="G36" s="195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197"/>
      <c r="C38" s="197"/>
      <c r="D38" s="197">
        <v>0</v>
      </c>
      <c r="E38" s="197"/>
      <c r="F38" s="197"/>
      <c r="G38" s="197">
        <v>0</v>
      </c>
    </row>
    <row r="39" spans="1:8" x14ac:dyDescent="0.25">
      <c r="A39" s="63" t="s">
        <v>245</v>
      </c>
      <c r="B39" s="197"/>
      <c r="C39" s="197"/>
      <c r="D39" s="197">
        <v>0</v>
      </c>
      <c r="E39" s="197"/>
      <c r="F39" s="197"/>
      <c r="G39" s="197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2809412</v>
      </c>
      <c r="C41" s="61">
        <f t="shared" ref="C41:E41" si="4">SUM(C9,C10,C11,C12,C13,C14,C15,C16,C28,C34,C35,C37)</f>
        <v>-212000</v>
      </c>
      <c r="D41" s="61">
        <f t="shared" si="4"/>
        <v>2597412</v>
      </c>
      <c r="E41" s="61">
        <f t="shared" si="4"/>
        <v>2569292</v>
      </c>
      <c r="F41" s="61">
        <f>SUM(F9,F10,F11,F12,F13,F14,F15,F16,F28,F34,F35,F37)</f>
        <v>2569292</v>
      </c>
      <c r="G41" s="61">
        <f>SUM(G9,G10,G11,G12,G13,G14,G15,G16,G28,G34,G35,G37)</f>
        <v>-240120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198"/>
      <c r="C46" s="198"/>
      <c r="D46" s="198">
        <v>0</v>
      </c>
      <c r="E46" s="198"/>
      <c r="F46" s="198"/>
      <c r="G46" s="198">
        <v>0</v>
      </c>
    </row>
    <row r="47" spans="1:8" x14ac:dyDescent="0.25">
      <c r="A47" s="69" t="s">
        <v>250</v>
      </c>
      <c r="B47" s="198"/>
      <c r="C47" s="198"/>
      <c r="D47" s="198">
        <v>0</v>
      </c>
      <c r="E47" s="198"/>
      <c r="F47" s="198"/>
      <c r="G47" s="198">
        <v>0</v>
      </c>
    </row>
    <row r="48" spans="1:8" x14ac:dyDescent="0.25">
      <c r="A48" s="69" t="s">
        <v>251</v>
      </c>
      <c r="B48" s="199">
        <v>0</v>
      </c>
      <c r="C48" s="199">
        <v>0</v>
      </c>
      <c r="D48" s="198">
        <v>0</v>
      </c>
      <c r="E48" s="199">
        <v>0</v>
      </c>
      <c r="F48" s="199">
        <v>0</v>
      </c>
      <c r="G48" s="198">
        <v>0</v>
      </c>
    </row>
    <row r="49" spans="1:7" ht="30" x14ac:dyDescent="0.25">
      <c r="A49" s="69" t="s">
        <v>252</v>
      </c>
      <c r="B49" s="199">
        <v>0</v>
      </c>
      <c r="C49" s="199">
        <v>0</v>
      </c>
      <c r="D49" s="198">
        <v>0</v>
      </c>
      <c r="E49" s="199">
        <v>0</v>
      </c>
      <c r="F49" s="199">
        <v>0</v>
      </c>
      <c r="G49" s="198">
        <v>0</v>
      </c>
    </row>
    <row r="50" spans="1:7" x14ac:dyDescent="0.25">
      <c r="A50" s="69" t="s">
        <v>253</v>
      </c>
      <c r="B50" s="198"/>
      <c r="C50" s="198"/>
      <c r="D50" s="198">
        <v>0</v>
      </c>
      <c r="E50" s="198"/>
      <c r="F50" s="198"/>
      <c r="G50" s="198">
        <v>0</v>
      </c>
    </row>
    <row r="51" spans="1:7" x14ac:dyDescent="0.25">
      <c r="A51" s="69" t="s">
        <v>254</v>
      </c>
      <c r="B51" s="198"/>
      <c r="C51" s="198"/>
      <c r="D51" s="198">
        <v>0</v>
      </c>
      <c r="E51" s="198"/>
      <c r="F51" s="198"/>
      <c r="G51" s="198">
        <v>0</v>
      </c>
    </row>
    <row r="52" spans="1:7" x14ac:dyDescent="0.25">
      <c r="A52" s="48" t="s">
        <v>255</v>
      </c>
      <c r="B52" s="198"/>
      <c r="C52" s="198"/>
      <c r="D52" s="198">
        <v>0</v>
      </c>
      <c r="E52" s="198"/>
      <c r="F52" s="198"/>
      <c r="G52" s="198">
        <v>0</v>
      </c>
    </row>
    <row r="53" spans="1:7" x14ac:dyDescent="0.25">
      <c r="A53" s="63" t="s">
        <v>256</v>
      </c>
      <c r="B53" s="198"/>
      <c r="C53" s="198"/>
      <c r="D53" s="198">
        <v>0</v>
      </c>
      <c r="E53" s="198"/>
      <c r="F53" s="198"/>
      <c r="G53" s="198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200"/>
      <c r="C55" s="200"/>
      <c r="D55" s="200">
        <v>0</v>
      </c>
      <c r="E55" s="200"/>
      <c r="F55" s="200"/>
      <c r="G55" s="200">
        <v>0</v>
      </c>
    </row>
    <row r="56" spans="1:7" x14ac:dyDescent="0.25">
      <c r="A56" s="69" t="s">
        <v>259</v>
      </c>
      <c r="B56" s="200"/>
      <c r="C56" s="200"/>
      <c r="D56" s="200">
        <v>0</v>
      </c>
      <c r="E56" s="200"/>
      <c r="F56" s="200"/>
      <c r="G56" s="200">
        <v>0</v>
      </c>
    </row>
    <row r="57" spans="1:7" x14ac:dyDescent="0.25">
      <c r="A57" s="69" t="s">
        <v>260</v>
      </c>
      <c r="B57" s="200"/>
      <c r="C57" s="200"/>
      <c r="D57" s="200">
        <v>0</v>
      </c>
      <c r="E57" s="200"/>
      <c r="F57" s="200"/>
      <c r="G57" s="200">
        <v>0</v>
      </c>
    </row>
    <row r="58" spans="1:7" x14ac:dyDescent="0.25">
      <c r="A58" s="48" t="s">
        <v>261</v>
      </c>
      <c r="B58" s="201">
        <v>0</v>
      </c>
      <c r="C58" s="201">
        <v>0</v>
      </c>
      <c r="D58" s="200">
        <v>0</v>
      </c>
      <c r="E58" s="201">
        <v>0</v>
      </c>
      <c r="F58" s="201">
        <v>0</v>
      </c>
      <c r="G58" s="200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202"/>
      <c r="C60" s="202"/>
      <c r="D60" s="202">
        <v>0</v>
      </c>
      <c r="E60" s="202"/>
      <c r="F60" s="202"/>
      <c r="G60" s="202">
        <v>0</v>
      </c>
    </row>
    <row r="61" spans="1:7" x14ac:dyDescent="0.25">
      <c r="A61" s="69" t="s">
        <v>264</v>
      </c>
      <c r="B61" s="202"/>
      <c r="C61" s="202"/>
      <c r="D61" s="202">
        <v>0</v>
      </c>
      <c r="E61" s="202"/>
      <c r="F61" s="202"/>
      <c r="G61" s="202">
        <v>0</v>
      </c>
    </row>
    <row r="62" spans="1:7" x14ac:dyDescent="0.25">
      <c r="A62" s="53" t="s">
        <v>265</v>
      </c>
      <c r="B62" s="203"/>
      <c r="C62" s="203"/>
      <c r="D62" s="203">
        <v>0</v>
      </c>
      <c r="E62" s="203"/>
      <c r="F62" s="203"/>
      <c r="G62" s="203">
        <v>0</v>
      </c>
    </row>
    <row r="63" spans="1:7" x14ac:dyDescent="0.25">
      <c r="A63" s="53" t="s">
        <v>266</v>
      </c>
      <c r="B63" s="203"/>
      <c r="C63" s="203"/>
      <c r="D63" s="203">
        <v>0</v>
      </c>
      <c r="E63" s="203"/>
      <c r="F63" s="203"/>
      <c r="G63" s="203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189332.37</v>
      </c>
      <c r="F67" s="61">
        <f t="shared" si="9"/>
        <v>189332.37</v>
      </c>
      <c r="G67" s="61">
        <f t="shared" si="9"/>
        <v>189332.37</v>
      </c>
    </row>
    <row r="68" spans="1:7" x14ac:dyDescent="0.25">
      <c r="A68" s="53" t="s">
        <v>269</v>
      </c>
      <c r="B68" s="205">
        <v>0</v>
      </c>
      <c r="C68" s="205">
        <v>0</v>
      </c>
      <c r="D68" s="204">
        <v>0</v>
      </c>
      <c r="E68" s="205">
        <v>189332.37</v>
      </c>
      <c r="F68" s="205">
        <v>189332.37</v>
      </c>
      <c r="G68" s="204">
        <v>189332.37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2809412</v>
      </c>
      <c r="C70" s="61">
        <f t="shared" ref="C70:G70" si="10">C41+C65+C67</f>
        <v>-212000</v>
      </c>
      <c r="D70" s="61">
        <f t="shared" si="10"/>
        <v>2597412</v>
      </c>
      <c r="E70" s="61">
        <f t="shared" si="10"/>
        <v>2758624.37</v>
      </c>
      <c r="F70" s="61">
        <f t="shared" si="10"/>
        <v>2758624.37</v>
      </c>
      <c r="G70" s="61">
        <f t="shared" si="10"/>
        <v>-50787.630000000005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207">
        <v>0</v>
      </c>
      <c r="C73" s="207">
        <v>0</v>
      </c>
      <c r="D73" s="206">
        <v>0</v>
      </c>
      <c r="E73" s="207">
        <v>189332.37</v>
      </c>
      <c r="F73" s="207">
        <v>189332.37</v>
      </c>
      <c r="G73" s="206">
        <v>189332.37</v>
      </c>
    </row>
    <row r="74" spans="1:7" ht="30" x14ac:dyDescent="0.25">
      <c r="A74" s="129" t="s">
        <v>273</v>
      </c>
      <c r="B74" s="207">
        <v>0</v>
      </c>
      <c r="C74" s="207">
        <v>0</v>
      </c>
      <c r="D74" s="206">
        <v>0</v>
      </c>
      <c r="E74" s="207">
        <v>0</v>
      </c>
      <c r="F74" s="207">
        <v>0</v>
      </c>
      <c r="G74" s="206"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189332.37</v>
      </c>
      <c r="F75" s="61">
        <f t="shared" si="11"/>
        <v>189332.37</v>
      </c>
      <c r="G75" s="61">
        <f t="shared" si="11"/>
        <v>189332.37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338000</v>
      </c>
      <c r="Q9" s="18">
        <f>'Formato 5'!C15</f>
        <v>-212000</v>
      </c>
      <c r="R9" s="18">
        <f>'Formato 5'!D15</f>
        <v>126000</v>
      </c>
      <c r="S9" s="18">
        <f>'Formato 5'!E15</f>
        <v>97880</v>
      </c>
      <c r="T9" s="18">
        <f>'Formato 5'!F15</f>
        <v>97880</v>
      </c>
      <c r="U9" s="18">
        <f>'Formato 5'!G15</f>
        <v>-240120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2471412</v>
      </c>
      <c r="Q28" s="18">
        <f>'Formato 5'!C34</f>
        <v>0</v>
      </c>
      <c r="R28" s="18">
        <f>'Formato 5'!D34</f>
        <v>2471412</v>
      </c>
      <c r="S28" s="18">
        <f>'Formato 5'!E34</f>
        <v>2471412</v>
      </c>
      <c r="T28" s="18">
        <f>'Formato 5'!F34</f>
        <v>2471412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2809412</v>
      </c>
      <c r="Q34">
        <f>'Formato 5'!C41</f>
        <v>-212000</v>
      </c>
      <c r="R34">
        <f>'Formato 5'!D41</f>
        <v>2597412</v>
      </c>
      <c r="S34">
        <f>'Formato 5'!E41</f>
        <v>2569292</v>
      </c>
      <c r="T34">
        <f>'Formato 5'!F41</f>
        <v>2569292</v>
      </c>
      <c r="U34">
        <f>'Formato 5'!G41</f>
        <v>-240120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189332.37</v>
      </c>
      <c r="T57">
        <f>'Formato 5'!F67</f>
        <v>189332.37</v>
      </c>
      <c r="U57">
        <f>'Formato 5'!G67</f>
        <v>189332.37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189332.37</v>
      </c>
      <c r="T58">
        <f>'Formato 5'!F68</f>
        <v>189332.37</v>
      </c>
      <c r="U58">
        <f>'Formato 5'!G68</f>
        <v>189332.37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189332.37</v>
      </c>
      <c r="T60">
        <f>'Formato 5'!F73</f>
        <v>189332.37</v>
      </c>
      <c r="U60">
        <f>'Formato 5'!G73</f>
        <v>189332.37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189332.37</v>
      </c>
      <c r="T62">
        <f>'Formato 5'!F75</f>
        <v>189332.37</v>
      </c>
      <c r="U62">
        <f>'Formato 5'!G75</f>
        <v>189332.37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77" t="s">
        <v>3277</v>
      </c>
      <c r="B1" s="276"/>
      <c r="C1" s="276"/>
      <c r="D1" s="276"/>
      <c r="E1" s="276"/>
      <c r="F1" s="276"/>
      <c r="G1" s="276"/>
    </row>
    <row r="2" spans="1:7" x14ac:dyDescent="0.25">
      <c r="A2" s="280" t="str">
        <f>ENTE_PUBLICO_A</f>
        <v>CASA DE LA CULTURA DEL MUNICIPIO DE VALLE DE SANTIAGO, GTO., Gobierno del Estado de Guanajuato (a)</v>
      </c>
      <c r="B2" s="280"/>
      <c r="C2" s="280"/>
      <c r="D2" s="280"/>
      <c r="E2" s="280"/>
      <c r="F2" s="280"/>
      <c r="G2" s="280"/>
    </row>
    <row r="3" spans="1:7" x14ac:dyDescent="0.25">
      <c r="A3" s="281" t="s">
        <v>277</v>
      </c>
      <c r="B3" s="281"/>
      <c r="C3" s="281"/>
      <c r="D3" s="281"/>
      <c r="E3" s="281"/>
      <c r="F3" s="281"/>
      <c r="G3" s="281"/>
    </row>
    <row r="4" spans="1:7" x14ac:dyDescent="0.25">
      <c r="A4" s="281" t="s">
        <v>278</v>
      </c>
      <c r="B4" s="281"/>
      <c r="C4" s="281"/>
      <c r="D4" s="281"/>
      <c r="E4" s="281"/>
      <c r="F4" s="281"/>
      <c r="G4" s="281"/>
    </row>
    <row r="5" spans="1:7" x14ac:dyDescent="0.25">
      <c r="A5" s="282" t="str">
        <f>TRIMESTRE</f>
        <v>Del 1 de enero al 31 de diciembre de 2020 (b)</v>
      </c>
      <c r="B5" s="282"/>
      <c r="C5" s="282"/>
      <c r="D5" s="282"/>
      <c r="E5" s="282"/>
      <c r="F5" s="282"/>
      <c r="G5" s="282"/>
    </row>
    <row r="6" spans="1:7" x14ac:dyDescent="0.25">
      <c r="A6" s="274" t="s">
        <v>118</v>
      </c>
      <c r="B6" s="274"/>
      <c r="C6" s="274"/>
      <c r="D6" s="274"/>
      <c r="E6" s="274"/>
      <c r="F6" s="274"/>
      <c r="G6" s="274"/>
    </row>
    <row r="7" spans="1:7" ht="15" customHeight="1" x14ac:dyDescent="0.25">
      <c r="A7" s="278" t="s">
        <v>0</v>
      </c>
      <c r="B7" s="278" t="s">
        <v>279</v>
      </c>
      <c r="C7" s="278"/>
      <c r="D7" s="278"/>
      <c r="E7" s="278"/>
      <c r="F7" s="278"/>
      <c r="G7" s="279" t="s">
        <v>280</v>
      </c>
    </row>
    <row r="8" spans="1:7" ht="30" x14ac:dyDescent="0.25">
      <c r="A8" s="27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78"/>
    </row>
    <row r="9" spans="1:7" x14ac:dyDescent="0.25">
      <c r="A9" s="82" t="s">
        <v>285</v>
      </c>
      <c r="B9" s="79">
        <f>SUM(B10,B18,B28,B38,B48,B58,B62,B71,B75)</f>
        <v>2809412</v>
      </c>
      <c r="C9" s="79">
        <f t="shared" ref="C9:G9" si="0">SUM(C10,C18,C28,C38,C48,C58,C62,C71,C75)</f>
        <v>-212000</v>
      </c>
      <c r="D9" s="79">
        <f t="shared" si="0"/>
        <v>2597412</v>
      </c>
      <c r="E9" s="79">
        <f t="shared" si="0"/>
        <v>2725392.1100000003</v>
      </c>
      <c r="F9" s="79">
        <f t="shared" si="0"/>
        <v>2725392.1100000003</v>
      </c>
      <c r="G9" s="79">
        <f t="shared" si="0"/>
        <v>-127980.10999999993</v>
      </c>
    </row>
    <row r="10" spans="1:7" x14ac:dyDescent="0.25">
      <c r="A10" s="83" t="s">
        <v>286</v>
      </c>
      <c r="B10" s="80">
        <f>SUM(B11:B17)</f>
        <v>2009490.4</v>
      </c>
      <c r="C10" s="80">
        <f t="shared" ref="C10:F10" si="1">SUM(C11:C17)</f>
        <v>-112940</v>
      </c>
      <c r="D10" s="80">
        <f t="shared" si="1"/>
        <v>1896550.3999999999</v>
      </c>
      <c r="E10" s="80">
        <f t="shared" si="1"/>
        <v>1762373.27</v>
      </c>
      <c r="F10" s="80">
        <f t="shared" si="1"/>
        <v>1762373.27</v>
      </c>
      <c r="G10" s="80">
        <f>SUM(G11:G17)</f>
        <v>134177.13000000009</v>
      </c>
    </row>
    <row r="11" spans="1:7" x14ac:dyDescent="0.25">
      <c r="A11" s="84" t="s">
        <v>287</v>
      </c>
      <c r="B11" s="209">
        <v>1264320</v>
      </c>
      <c r="C11" s="209">
        <v>0</v>
      </c>
      <c r="D11" s="208">
        <v>1264320</v>
      </c>
      <c r="E11" s="209">
        <v>1240636.67</v>
      </c>
      <c r="F11" s="209">
        <v>1240636.67</v>
      </c>
      <c r="G11" s="208">
        <v>23683.330000000075</v>
      </c>
    </row>
    <row r="12" spans="1:7" x14ac:dyDescent="0.25">
      <c r="A12" s="84" t="s">
        <v>288</v>
      </c>
      <c r="B12" s="209">
        <v>300786.40000000002</v>
      </c>
      <c r="C12" s="209">
        <v>-112940</v>
      </c>
      <c r="D12" s="208">
        <v>187846.40000000002</v>
      </c>
      <c r="E12" s="209">
        <v>134785</v>
      </c>
      <c r="F12" s="209">
        <v>134785</v>
      </c>
      <c r="G12" s="208">
        <v>53061.400000000023</v>
      </c>
    </row>
    <row r="13" spans="1:7" ht="14.25" customHeight="1" x14ac:dyDescent="0.25">
      <c r="A13" s="84" t="s">
        <v>289</v>
      </c>
      <c r="B13" s="209">
        <v>240864</v>
      </c>
      <c r="C13" s="209">
        <v>0</v>
      </c>
      <c r="D13" s="208">
        <v>240864</v>
      </c>
      <c r="E13" s="209">
        <v>233997.51</v>
      </c>
      <c r="F13" s="209">
        <v>233997.51</v>
      </c>
      <c r="G13" s="208">
        <v>6866.4899999999907</v>
      </c>
    </row>
    <row r="14" spans="1:7" ht="14.25" customHeight="1" x14ac:dyDescent="0.25">
      <c r="A14" s="84" t="s">
        <v>290</v>
      </c>
      <c r="B14" s="208"/>
      <c r="C14" s="208"/>
      <c r="D14" s="208">
        <v>0</v>
      </c>
      <c r="E14" s="208"/>
      <c r="F14" s="208"/>
      <c r="G14" s="208">
        <v>0</v>
      </c>
    </row>
    <row r="15" spans="1:7" x14ac:dyDescent="0.25">
      <c r="A15" s="84" t="s">
        <v>291</v>
      </c>
      <c r="B15" s="209">
        <v>203520</v>
      </c>
      <c r="C15" s="209">
        <v>0</v>
      </c>
      <c r="D15" s="208">
        <v>203520</v>
      </c>
      <c r="E15" s="209">
        <v>152954.09</v>
      </c>
      <c r="F15" s="209">
        <v>152954.09</v>
      </c>
      <c r="G15" s="208">
        <v>50565.91</v>
      </c>
    </row>
    <row r="16" spans="1:7" ht="14.25" customHeight="1" x14ac:dyDescent="0.25">
      <c r="A16" s="84" t="s">
        <v>292</v>
      </c>
      <c r="B16" s="208"/>
      <c r="C16" s="208"/>
      <c r="D16" s="208">
        <v>0</v>
      </c>
      <c r="E16" s="208"/>
      <c r="F16" s="208"/>
      <c r="G16" s="208">
        <v>0</v>
      </c>
    </row>
    <row r="17" spans="1:7" x14ac:dyDescent="0.25">
      <c r="A17" s="84" t="s">
        <v>293</v>
      </c>
      <c r="B17" s="208"/>
      <c r="C17" s="208"/>
      <c r="D17" s="208">
        <v>0</v>
      </c>
      <c r="E17" s="208"/>
      <c r="F17" s="208"/>
      <c r="G17" s="208">
        <v>0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-33460.770000000004</v>
      </c>
      <c r="D18" s="80">
        <f t="shared" si="2"/>
        <v>211539.23</v>
      </c>
      <c r="E18" s="80">
        <f t="shared" si="2"/>
        <v>221908.61000000002</v>
      </c>
      <c r="F18" s="80">
        <f t="shared" si="2"/>
        <v>221908.61000000002</v>
      </c>
      <c r="G18" s="80">
        <f>SUM(G19:G27)</f>
        <v>-10369.380000000005</v>
      </c>
    </row>
    <row r="19" spans="1:7" x14ac:dyDescent="0.25">
      <c r="A19" s="84" t="s">
        <v>295</v>
      </c>
      <c r="B19" s="211">
        <v>65000</v>
      </c>
      <c r="C19" s="211">
        <v>-8161.17</v>
      </c>
      <c r="D19" s="210">
        <v>56838.83</v>
      </c>
      <c r="E19" s="211">
        <v>49989.15</v>
      </c>
      <c r="F19" s="211">
        <v>49989.15</v>
      </c>
      <c r="G19" s="210">
        <v>6849.68</v>
      </c>
    </row>
    <row r="20" spans="1:7" x14ac:dyDescent="0.25">
      <c r="A20" s="84" t="s">
        <v>296</v>
      </c>
      <c r="B20" s="211">
        <v>50000</v>
      </c>
      <c r="C20" s="211">
        <v>-15299.6</v>
      </c>
      <c r="D20" s="210">
        <v>34700.400000000001</v>
      </c>
      <c r="E20" s="211">
        <v>32056.21</v>
      </c>
      <c r="F20" s="211">
        <v>32056.21</v>
      </c>
      <c r="G20" s="210">
        <v>2644.1900000000023</v>
      </c>
    </row>
    <row r="21" spans="1:7" x14ac:dyDescent="0.25">
      <c r="A21" s="84" t="s">
        <v>297</v>
      </c>
      <c r="B21" s="210"/>
      <c r="C21" s="210"/>
      <c r="D21" s="210">
        <v>0</v>
      </c>
      <c r="E21" s="210"/>
      <c r="F21" s="210"/>
      <c r="G21" s="210">
        <v>0</v>
      </c>
    </row>
    <row r="22" spans="1:7" x14ac:dyDescent="0.25">
      <c r="A22" s="84" t="s">
        <v>298</v>
      </c>
      <c r="B22" s="210"/>
      <c r="C22" s="210"/>
      <c r="D22" s="210">
        <v>0</v>
      </c>
      <c r="E22" s="210"/>
      <c r="F22" s="210"/>
      <c r="G22" s="210">
        <v>0</v>
      </c>
    </row>
    <row r="23" spans="1:7" x14ac:dyDescent="0.25">
      <c r="A23" s="84" t="s">
        <v>299</v>
      </c>
      <c r="B23" s="211">
        <v>15000</v>
      </c>
      <c r="C23" s="211">
        <v>0</v>
      </c>
      <c r="D23" s="210">
        <v>15000</v>
      </c>
      <c r="E23" s="211">
        <v>20175.04</v>
      </c>
      <c r="F23" s="211">
        <v>20175.04</v>
      </c>
      <c r="G23" s="210">
        <v>-5175.0400000000009</v>
      </c>
    </row>
    <row r="24" spans="1:7" x14ac:dyDescent="0.25">
      <c r="A24" s="84" t="s">
        <v>300</v>
      </c>
      <c r="B24" s="211">
        <v>70000</v>
      </c>
      <c r="C24" s="211">
        <v>0</v>
      </c>
      <c r="D24" s="210">
        <v>70000</v>
      </c>
      <c r="E24" s="211">
        <v>84730.3</v>
      </c>
      <c r="F24" s="211">
        <v>84730.3</v>
      </c>
      <c r="G24" s="210">
        <v>-14730.300000000003</v>
      </c>
    </row>
    <row r="25" spans="1:7" x14ac:dyDescent="0.25">
      <c r="A25" s="84" t="s">
        <v>301</v>
      </c>
      <c r="B25" s="211">
        <v>35000</v>
      </c>
      <c r="C25" s="211">
        <v>0</v>
      </c>
      <c r="D25" s="210">
        <v>35000</v>
      </c>
      <c r="E25" s="211">
        <v>34957.910000000003</v>
      </c>
      <c r="F25" s="211">
        <v>34957.910000000003</v>
      </c>
      <c r="G25" s="210">
        <v>42.089999999996508</v>
      </c>
    </row>
    <row r="26" spans="1:7" x14ac:dyDescent="0.25">
      <c r="A26" s="84" t="s">
        <v>302</v>
      </c>
      <c r="B26" s="210"/>
      <c r="C26" s="210"/>
      <c r="D26" s="210">
        <v>0</v>
      </c>
      <c r="E26" s="210"/>
      <c r="F26" s="210"/>
      <c r="G26" s="210">
        <v>0</v>
      </c>
    </row>
    <row r="27" spans="1:7" x14ac:dyDescent="0.25">
      <c r="A27" s="84" t="s">
        <v>303</v>
      </c>
      <c r="B27" s="211">
        <v>10000</v>
      </c>
      <c r="C27" s="211">
        <v>-10000</v>
      </c>
      <c r="D27" s="210">
        <v>0</v>
      </c>
      <c r="E27" s="211">
        <v>0</v>
      </c>
      <c r="F27" s="211">
        <v>0</v>
      </c>
      <c r="G27" s="210">
        <v>0</v>
      </c>
    </row>
    <row r="28" spans="1:7" x14ac:dyDescent="0.25">
      <c r="A28" s="83" t="s">
        <v>304</v>
      </c>
      <c r="B28" s="80">
        <f>SUM(B29:B37)</f>
        <v>554921.6</v>
      </c>
      <c r="C28" s="80">
        <f t="shared" ref="C28:G28" si="3">SUM(C29:C37)</f>
        <v>-65599.23</v>
      </c>
      <c r="D28" s="80">
        <f t="shared" si="3"/>
        <v>489322.37</v>
      </c>
      <c r="E28" s="80">
        <f t="shared" si="3"/>
        <v>688320.44</v>
      </c>
      <c r="F28" s="80">
        <f t="shared" si="3"/>
        <v>688320.44</v>
      </c>
      <c r="G28" s="80">
        <f t="shared" si="3"/>
        <v>-198998.07</v>
      </c>
    </row>
    <row r="29" spans="1:7" x14ac:dyDescent="0.25">
      <c r="A29" s="84" t="s">
        <v>305</v>
      </c>
      <c r="B29" s="213">
        <v>40000</v>
      </c>
      <c r="C29" s="213">
        <v>0</v>
      </c>
      <c r="D29" s="212">
        <v>40000</v>
      </c>
      <c r="E29" s="213">
        <v>28327</v>
      </c>
      <c r="F29" s="213">
        <v>28327</v>
      </c>
      <c r="G29" s="212">
        <v>11673</v>
      </c>
    </row>
    <row r="30" spans="1:7" x14ac:dyDescent="0.25">
      <c r="A30" s="84" t="s">
        <v>306</v>
      </c>
      <c r="B30" s="212"/>
      <c r="C30" s="212"/>
      <c r="D30" s="212">
        <v>0</v>
      </c>
      <c r="E30" s="212"/>
      <c r="F30" s="212"/>
      <c r="G30" s="212">
        <v>0</v>
      </c>
    </row>
    <row r="31" spans="1:7" x14ac:dyDescent="0.25">
      <c r="A31" s="84" t="s">
        <v>307</v>
      </c>
      <c r="B31" s="212"/>
      <c r="C31" s="212"/>
      <c r="D31" s="212">
        <v>0</v>
      </c>
      <c r="E31" s="212"/>
      <c r="F31" s="212"/>
      <c r="G31" s="212">
        <v>0</v>
      </c>
    </row>
    <row r="32" spans="1:7" x14ac:dyDescent="0.25">
      <c r="A32" s="84" t="s">
        <v>308</v>
      </c>
      <c r="B32" s="213">
        <v>23000</v>
      </c>
      <c r="C32" s="213">
        <v>-1173.0999999999999</v>
      </c>
      <c r="D32" s="212">
        <v>21826.9</v>
      </c>
      <c r="E32" s="213">
        <v>17172.939999999999</v>
      </c>
      <c r="F32" s="213">
        <v>17172.939999999999</v>
      </c>
      <c r="G32" s="212">
        <v>4653.9600000000028</v>
      </c>
    </row>
    <row r="33" spans="1:7" x14ac:dyDescent="0.25">
      <c r="A33" s="84" t="s">
        <v>309</v>
      </c>
      <c r="B33" s="213">
        <v>60000</v>
      </c>
      <c r="C33" s="213">
        <v>-14613.13</v>
      </c>
      <c r="D33" s="212">
        <v>45386.87</v>
      </c>
      <c r="E33" s="213">
        <v>158232.85999999999</v>
      </c>
      <c r="F33" s="213">
        <v>158232.85999999999</v>
      </c>
      <c r="G33" s="212">
        <v>-112845.98999999999</v>
      </c>
    </row>
    <row r="34" spans="1:7" x14ac:dyDescent="0.25">
      <c r="A34" s="84" t="s">
        <v>310</v>
      </c>
      <c r="B34" s="213">
        <v>15000</v>
      </c>
      <c r="C34" s="213">
        <v>-5000</v>
      </c>
      <c r="D34" s="212">
        <v>10000</v>
      </c>
      <c r="E34" s="213">
        <v>10000</v>
      </c>
      <c r="F34" s="213">
        <v>10000</v>
      </c>
      <c r="G34" s="212">
        <v>0</v>
      </c>
    </row>
    <row r="35" spans="1:7" x14ac:dyDescent="0.25">
      <c r="A35" s="84" t="s">
        <v>311</v>
      </c>
      <c r="B35" s="213">
        <v>10000</v>
      </c>
      <c r="C35" s="213">
        <v>-5000</v>
      </c>
      <c r="D35" s="212">
        <v>5000</v>
      </c>
      <c r="E35" s="213">
        <v>4944</v>
      </c>
      <c r="F35" s="213">
        <v>4944</v>
      </c>
      <c r="G35" s="212">
        <v>56</v>
      </c>
    </row>
    <row r="36" spans="1:7" x14ac:dyDescent="0.25">
      <c r="A36" s="84" t="s">
        <v>312</v>
      </c>
      <c r="B36" s="213">
        <v>364921.59999999998</v>
      </c>
      <c r="C36" s="213">
        <v>-39813</v>
      </c>
      <c r="D36" s="212">
        <v>325108.59999999998</v>
      </c>
      <c r="E36" s="213">
        <v>433572.64</v>
      </c>
      <c r="F36" s="213">
        <v>433572.64</v>
      </c>
      <c r="G36" s="212">
        <v>-108464.04000000004</v>
      </c>
    </row>
    <row r="37" spans="1:7" x14ac:dyDescent="0.25">
      <c r="A37" s="84" t="s">
        <v>313</v>
      </c>
      <c r="B37" s="213">
        <v>42000</v>
      </c>
      <c r="C37" s="213">
        <v>0</v>
      </c>
      <c r="D37" s="212">
        <v>42000</v>
      </c>
      <c r="E37" s="213">
        <v>36071</v>
      </c>
      <c r="F37" s="213">
        <v>36071</v>
      </c>
      <c r="G37" s="212">
        <v>5929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214"/>
      <c r="C39" s="214"/>
      <c r="D39" s="214">
        <v>0</v>
      </c>
      <c r="E39" s="214"/>
      <c r="F39" s="214"/>
      <c r="G39" s="214">
        <v>0</v>
      </c>
    </row>
    <row r="40" spans="1:7" x14ac:dyDescent="0.25">
      <c r="A40" s="84" t="s">
        <v>316</v>
      </c>
      <c r="B40" s="214"/>
      <c r="C40" s="214"/>
      <c r="D40" s="214">
        <v>0</v>
      </c>
      <c r="E40" s="214"/>
      <c r="F40" s="214"/>
      <c r="G40" s="214">
        <v>0</v>
      </c>
    </row>
    <row r="41" spans="1:7" x14ac:dyDescent="0.25">
      <c r="A41" s="84" t="s">
        <v>317</v>
      </c>
      <c r="B41" s="214"/>
      <c r="C41" s="214"/>
      <c r="D41" s="214">
        <v>0</v>
      </c>
      <c r="E41" s="214"/>
      <c r="F41" s="214"/>
      <c r="G41" s="214">
        <v>0</v>
      </c>
    </row>
    <row r="42" spans="1:7" x14ac:dyDescent="0.25">
      <c r="A42" s="84" t="s">
        <v>318</v>
      </c>
      <c r="B42" s="214"/>
      <c r="C42" s="214"/>
      <c r="D42" s="214">
        <v>0</v>
      </c>
      <c r="E42" s="214"/>
      <c r="F42" s="214"/>
      <c r="G42" s="214">
        <v>0</v>
      </c>
    </row>
    <row r="43" spans="1:7" x14ac:dyDescent="0.25">
      <c r="A43" s="84" t="s">
        <v>319</v>
      </c>
      <c r="B43" s="214"/>
      <c r="C43" s="214"/>
      <c r="D43" s="214">
        <v>0</v>
      </c>
      <c r="E43" s="214"/>
      <c r="F43" s="214"/>
      <c r="G43" s="214">
        <v>0</v>
      </c>
    </row>
    <row r="44" spans="1:7" x14ac:dyDescent="0.25">
      <c r="A44" s="84" t="s">
        <v>320</v>
      </c>
      <c r="B44" s="214"/>
      <c r="C44" s="214"/>
      <c r="D44" s="214">
        <v>0</v>
      </c>
      <c r="E44" s="214"/>
      <c r="F44" s="214"/>
      <c r="G44" s="214">
        <v>0</v>
      </c>
    </row>
    <row r="45" spans="1:7" x14ac:dyDescent="0.25">
      <c r="A45" s="84" t="s">
        <v>321</v>
      </c>
      <c r="B45" s="214"/>
      <c r="C45" s="214"/>
      <c r="D45" s="214">
        <v>0</v>
      </c>
      <c r="E45" s="214"/>
      <c r="F45" s="214"/>
      <c r="G45" s="214">
        <v>0</v>
      </c>
    </row>
    <row r="46" spans="1:7" x14ac:dyDescent="0.25">
      <c r="A46" s="84" t="s">
        <v>322</v>
      </c>
      <c r="B46" s="214"/>
      <c r="C46" s="214"/>
      <c r="D46" s="214">
        <v>0</v>
      </c>
      <c r="E46" s="214"/>
      <c r="F46" s="214"/>
      <c r="G46" s="214">
        <v>0</v>
      </c>
    </row>
    <row r="47" spans="1:7" x14ac:dyDescent="0.25">
      <c r="A47" s="84" t="s">
        <v>323</v>
      </c>
      <c r="B47" s="214"/>
      <c r="C47" s="214"/>
      <c r="D47" s="214">
        <v>0</v>
      </c>
      <c r="E47" s="214"/>
      <c r="F47" s="214"/>
      <c r="G47" s="214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52789.79</v>
      </c>
      <c r="F48" s="80">
        <f t="shared" si="5"/>
        <v>52789.79</v>
      </c>
      <c r="G48" s="80">
        <f t="shared" si="5"/>
        <v>-52789.79</v>
      </c>
    </row>
    <row r="49" spans="1:7" x14ac:dyDescent="0.25">
      <c r="A49" s="84" t="s">
        <v>325</v>
      </c>
      <c r="B49" s="216">
        <v>0</v>
      </c>
      <c r="C49" s="216">
        <v>0</v>
      </c>
      <c r="D49" s="215">
        <v>0</v>
      </c>
      <c r="E49" s="216">
        <v>52789.79</v>
      </c>
      <c r="F49" s="216">
        <v>52789.79</v>
      </c>
      <c r="G49" s="215">
        <v>-52789.79</v>
      </c>
    </row>
    <row r="50" spans="1:7" x14ac:dyDescent="0.25">
      <c r="A50" s="84" t="s">
        <v>326</v>
      </c>
      <c r="B50" s="215"/>
      <c r="C50" s="215"/>
      <c r="D50" s="215">
        <v>0</v>
      </c>
      <c r="E50" s="215"/>
      <c r="F50" s="215"/>
      <c r="G50" s="215">
        <v>0</v>
      </c>
    </row>
    <row r="51" spans="1:7" x14ac:dyDescent="0.25">
      <c r="A51" s="84" t="s">
        <v>327</v>
      </c>
      <c r="B51" s="215"/>
      <c r="C51" s="215"/>
      <c r="D51" s="215">
        <v>0</v>
      </c>
      <c r="E51" s="215"/>
      <c r="F51" s="215"/>
      <c r="G51" s="215">
        <v>0</v>
      </c>
    </row>
    <row r="52" spans="1:7" x14ac:dyDescent="0.25">
      <c r="A52" s="84" t="s">
        <v>328</v>
      </c>
      <c r="B52" s="215"/>
      <c r="C52" s="215"/>
      <c r="D52" s="215">
        <v>0</v>
      </c>
      <c r="E52" s="215"/>
      <c r="F52" s="215"/>
      <c r="G52" s="215">
        <v>0</v>
      </c>
    </row>
    <row r="53" spans="1:7" x14ac:dyDescent="0.25">
      <c r="A53" s="84" t="s">
        <v>329</v>
      </c>
      <c r="B53" s="215"/>
      <c r="C53" s="215"/>
      <c r="D53" s="215">
        <v>0</v>
      </c>
      <c r="E53" s="215"/>
      <c r="F53" s="215"/>
      <c r="G53" s="215">
        <v>0</v>
      </c>
    </row>
    <row r="54" spans="1:7" x14ac:dyDescent="0.25">
      <c r="A54" s="84" t="s">
        <v>330</v>
      </c>
      <c r="B54" s="215"/>
      <c r="C54" s="215"/>
      <c r="D54" s="215">
        <v>0</v>
      </c>
      <c r="E54" s="215"/>
      <c r="F54" s="215"/>
      <c r="G54" s="215">
        <v>0</v>
      </c>
    </row>
    <row r="55" spans="1:7" x14ac:dyDescent="0.25">
      <c r="A55" s="84" t="s">
        <v>331</v>
      </c>
      <c r="B55" s="215"/>
      <c r="C55" s="215"/>
      <c r="D55" s="215">
        <v>0</v>
      </c>
      <c r="E55" s="215"/>
      <c r="F55" s="215"/>
      <c r="G55" s="215">
        <v>0</v>
      </c>
    </row>
    <row r="56" spans="1:7" x14ac:dyDescent="0.25">
      <c r="A56" s="84" t="s">
        <v>332</v>
      </c>
      <c r="B56" s="215"/>
      <c r="C56" s="215"/>
      <c r="D56" s="215">
        <v>0</v>
      </c>
      <c r="E56" s="215"/>
      <c r="F56" s="215"/>
      <c r="G56" s="215">
        <v>0</v>
      </c>
    </row>
    <row r="57" spans="1:7" x14ac:dyDescent="0.25">
      <c r="A57" s="84" t="s">
        <v>333</v>
      </c>
      <c r="B57" s="215"/>
      <c r="C57" s="215"/>
      <c r="D57" s="215">
        <v>0</v>
      </c>
      <c r="E57" s="215"/>
      <c r="F57" s="215"/>
      <c r="G57" s="215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217"/>
      <c r="C59" s="217"/>
      <c r="D59" s="217">
        <v>0</v>
      </c>
      <c r="E59" s="217"/>
      <c r="F59" s="217"/>
      <c r="G59" s="217">
        <v>0</v>
      </c>
    </row>
    <row r="60" spans="1:7" x14ac:dyDescent="0.25">
      <c r="A60" s="84" t="s">
        <v>336</v>
      </c>
      <c r="B60" s="217"/>
      <c r="C60" s="217"/>
      <c r="D60" s="217">
        <v>0</v>
      </c>
      <c r="E60" s="217"/>
      <c r="F60" s="217"/>
      <c r="G60" s="217">
        <v>0</v>
      </c>
    </row>
    <row r="61" spans="1:7" x14ac:dyDescent="0.25">
      <c r="A61" s="84" t="s">
        <v>337</v>
      </c>
      <c r="B61" s="217"/>
      <c r="C61" s="217"/>
      <c r="D61" s="217">
        <v>0</v>
      </c>
      <c r="E61" s="217"/>
      <c r="F61" s="217"/>
      <c r="G61" s="217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18"/>
      <c r="C63" s="218"/>
      <c r="D63" s="218">
        <v>0</v>
      </c>
      <c r="E63" s="218"/>
      <c r="F63" s="218"/>
      <c r="G63" s="218">
        <v>0</v>
      </c>
    </row>
    <row r="64" spans="1:7" x14ac:dyDescent="0.25">
      <c r="A64" s="84" t="s">
        <v>340</v>
      </c>
      <c r="B64" s="218"/>
      <c r="C64" s="218"/>
      <c r="D64" s="218">
        <v>0</v>
      </c>
      <c r="E64" s="218"/>
      <c r="F64" s="218"/>
      <c r="G64" s="218">
        <v>0</v>
      </c>
    </row>
    <row r="65" spans="1:7" x14ac:dyDescent="0.25">
      <c r="A65" s="84" t="s">
        <v>341</v>
      </c>
      <c r="B65" s="218"/>
      <c r="C65" s="218"/>
      <c r="D65" s="218">
        <v>0</v>
      </c>
      <c r="E65" s="218"/>
      <c r="F65" s="218"/>
      <c r="G65" s="218">
        <v>0</v>
      </c>
    </row>
    <row r="66" spans="1:7" x14ac:dyDescent="0.25">
      <c r="A66" s="84" t="s">
        <v>342</v>
      </c>
      <c r="B66" s="218"/>
      <c r="C66" s="218"/>
      <c r="D66" s="218">
        <v>0</v>
      </c>
      <c r="E66" s="218"/>
      <c r="F66" s="218"/>
      <c r="G66" s="218">
        <v>0</v>
      </c>
    </row>
    <row r="67" spans="1:7" x14ac:dyDescent="0.25">
      <c r="A67" s="84" t="s">
        <v>343</v>
      </c>
      <c r="B67" s="218"/>
      <c r="C67" s="218"/>
      <c r="D67" s="218">
        <v>0</v>
      </c>
      <c r="E67" s="218"/>
      <c r="F67" s="218"/>
      <c r="G67" s="218">
        <v>0</v>
      </c>
    </row>
    <row r="68" spans="1:7" x14ac:dyDescent="0.25">
      <c r="A68" s="84" t="s">
        <v>3293</v>
      </c>
      <c r="B68" s="218"/>
      <c r="C68" s="218"/>
      <c r="D68" s="218">
        <v>0</v>
      </c>
      <c r="E68" s="218"/>
      <c r="F68" s="218"/>
      <c r="G68" s="218">
        <v>0</v>
      </c>
    </row>
    <row r="69" spans="1:7" x14ac:dyDescent="0.25">
      <c r="A69" s="84" t="s">
        <v>345</v>
      </c>
      <c r="B69" s="218"/>
      <c r="C69" s="218"/>
      <c r="D69" s="218">
        <v>0</v>
      </c>
      <c r="E69" s="218"/>
      <c r="F69" s="218"/>
      <c r="G69" s="218">
        <v>0</v>
      </c>
    </row>
    <row r="70" spans="1:7" x14ac:dyDescent="0.25">
      <c r="A70" s="84" t="s">
        <v>346</v>
      </c>
      <c r="B70" s="218"/>
      <c r="C70" s="218"/>
      <c r="D70" s="218">
        <v>0</v>
      </c>
      <c r="E70" s="218"/>
      <c r="F70" s="218"/>
      <c r="G70" s="218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19"/>
      <c r="C72" s="219"/>
      <c r="D72" s="219">
        <v>0</v>
      </c>
      <c r="E72" s="219"/>
      <c r="F72" s="219"/>
      <c r="G72" s="219">
        <v>0</v>
      </c>
    </row>
    <row r="73" spans="1:7" x14ac:dyDescent="0.25">
      <c r="A73" s="84" t="s">
        <v>349</v>
      </c>
      <c r="B73" s="219"/>
      <c r="C73" s="219"/>
      <c r="D73" s="219">
        <v>0</v>
      </c>
      <c r="E73" s="219"/>
      <c r="F73" s="219"/>
      <c r="G73" s="219">
        <v>0</v>
      </c>
    </row>
    <row r="74" spans="1:7" x14ac:dyDescent="0.25">
      <c r="A74" s="84" t="s">
        <v>350</v>
      </c>
      <c r="B74" s="219"/>
      <c r="C74" s="219"/>
      <c r="D74" s="219">
        <v>0</v>
      </c>
      <c r="E74" s="219"/>
      <c r="F74" s="219"/>
      <c r="G74" s="219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20"/>
      <c r="C76" s="220"/>
      <c r="D76" s="220">
        <v>0</v>
      </c>
      <c r="E76" s="220"/>
      <c r="F76" s="220"/>
      <c r="G76" s="220">
        <v>0</v>
      </c>
    </row>
    <row r="77" spans="1:7" x14ac:dyDescent="0.25">
      <c r="A77" s="84" t="s">
        <v>353</v>
      </c>
      <c r="B77" s="220"/>
      <c r="C77" s="220"/>
      <c r="D77" s="220">
        <v>0</v>
      </c>
      <c r="E77" s="220"/>
      <c r="F77" s="220"/>
      <c r="G77" s="220">
        <v>0</v>
      </c>
    </row>
    <row r="78" spans="1:7" x14ac:dyDescent="0.25">
      <c r="A78" s="84" t="s">
        <v>354</v>
      </c>
      <c r="B78" s="220"/>
      <c r="C78" s="220"/>
      <c r="D78" s="220">
        <v>0</v>
      </c>
      <c r="E78" s="220"/>
      <c r="F78" s="220"/>
      <c r="G78" s="220">
        <v>0</v>
      </c>
    </row>
    <row r="79" spans="1:7" x14ac:dyDescent="0.25">
      <c r="A79" s="84" t="s">
        <v>355</v>
      </c>
      <c r="B79" s="220"/>
      <c r="C79" s="220"/>
      <c r="D79" s="220">
        <v>0</v>
      </c>
      <c r="E79" s="220"/>
      <c r="F79" s="220"/>
      <c r="G79" s="220">
        <v>0</v>
      </c>
    </row>
    <row r="80" spans="1:7" x14ac:dyDescent="0.25">
      <c r="A80" s="84" t="s">
        <v>356</v>
      </c>
      <c r="B80" s="220"/>
      <c r="C80" s="220"/>
      <c r="D80" s="220">
        <v>0</v>
      </c>
      <c r="E80" s="220"/>
      <c r="F80" s="220"/>
      <c r="G80" s="220">
        <v>0</v>
      </c>
    </row>
    <row r="81" spans="1:7" x14ac:dyDescent="0.25">
      <c r="A81" s="84" t="s">
        <v>357</v>
      </c>
      <c r="B81" s="220"/>
      <c r="C81" s="220"/>
      <c r="D81" s="220">
        <v>0</v>
      </c>
      <c r="E81" s="220"/>
      <c r="F81" s="220"/>
      <c r="G81" s="220">
        <v>0</v>
      </c>
    </row>
    <row r="82" spans="1:7" x14ac:dyDescent="0.25">
      <c r="A82" s="84" t="s">
        <v>358</v>
      </c>
      <c r="B82" s="220"/>
      <c r="C82" s="220"/>
      <c r="D82" s="220">
        <v>0</v>
      </c>
      <c r="E82" s="220"/>
      <c r="F82" s="220"/>
      <c r="G82" s="22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21"/>
      <c r="C86" s="221"/>
      <c r="D86" s="221">
        <v>0</v>
      </c>
      <c r="E86" s="221"/>
      <c r="F86" s="221"/>
      <c r="G86" s="221">
        <v>0</v>
      </c>
    </row>
    <row r="87" spans="1:7" x14ac:dyDescent="0.25">
      <c r="A87" s="84" t="s">
        <v>288</v>
      </c>
      <c r="B87" s="221"/>
      <c r="C87" s="221"/>
      <c r="D87" s="221">
        <v>0</v>
      </c>
      <c r="E87" s="221"/>
      <c r="F87" s="221"/>
      <c r="G87" s="221">
        <v>0</v>
      </c>
    </row>
    <row r="88" spans="1:7" x14ac:dyDescent="0.25">
      <c r="A88" s="84" t="s">
        <v>289</v>
      </c>
      <c r="B88" s="221"/>
      <c r="C88" s="221"/>
      <c r="D88" s="221">
        <v>0</v>
      </c>
      <c r="E88" s="221"/>
      <c r="F88" s="221"/>
      <c r="G88" s="221">
        <v>0</v>
      </c>
    </row>
    <row r="89" spans="1:7" x14ac:dyDescent="0.25">
      <c r="A89" s="84" t="s">
        <v>290</v>
      </c>
      <c r="B89" s="221"/>
      <c r="C89" s="221"/>
      <c r="D89" s="221">
        <v>0</v>
      </c>
      <c r="E89" s="221"/>
      <c r="F89" s="221"/>
      <c r="G89" s="221">
        <v>0</v>
      </c>
    </row>
    <row r="90" spans="1:7" x14ac:dyDescent="0.25">
      <c r="A90" s="84" t="s">
        <v>291</v>
      </c>
      <c r="B90" s="221"/>
      <c r="C90" s="221"/>
      <c r="D90" s="221">
        <v>0</v>
      </c>
      <c r="E90" s="221"/>
      <c r="F90" s="221"/>
      <c r="G90" s="221">
        <v>0</v>
      </c>
    </row>
    <row r="91" spans="1:7" x14ac:dyDescent="0.25">
      <c r="A91" s="84" t="s">
        <v>292</v>
      </c>
      <c r="B91" s="221"/>
      <c r="C91" s="221"/>
      <c r="D91" s="221">
        <v>0</v>
      </c>
      <c r="E91" s="221"/>
      <c r="F91" s="221"/>
      <c r="G91" s="221">
        <v>0</v>
      </c>
    </row>
    <row r="92" spans="1:7" x14ac:dyDescent="0.25">
      <c r="A92" s="84" t="s">
        <v>293</v>
      </c>
      <c r="B92" s="221"/>
      <c r="C92" s="221"/>
      <c r="D92" s="221">
        <v>0</v>
      </c>
      <c r="E92" s="221"/>
      <c r="F92" s="221"/>
      <c r="G92" s="221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222"/>
      <c r="C94" s="222"/>
      <c r="D94" s="222">
        <v>0</v>
      </c>
      <c r="E94" s="222"/>
      <c r="F94" s="222"/>
      <c r="G94" s="222">
        <v>0</v>
      </c>
    </row>
    <row r="95" spans="1:7" x14ac:dyDescent="0.25">
      <c r="A95" s="84" t="s">
        <v>296</v>
      </c>
      <c r="B95" s="222"/>
      <c r="C95" s="222"/>
      <c r="D95" s="222">
        <v>0</v>
      </c>
      <c r="E95" s="222"/>
      <c r="F95" s="222"/>
      <c r="G95" s="222">
        <v>0</v>
      </c>
    </row>
    <row r="96" spans="1:7" x14ac:dyDescent="0.25">
      <c r="A96" s="84" t="s">
        <v>297</v>
      </c>
      <c r="B96" s="222"/>
      <c r="C96" s="222"/>
      <c r="D96" s="222">
        <v>0</v>
      </c>
      <c r="E96" s="222"/>
      <c r="F96" s="222"/>
      <c r="G96" s="222">
        <v>0</v>
      </c>
    </row>
    <row r="97" spans="1:7" x14ac:dyDescent="0.25">
      <c r="A97" s="84" t="s">
        <v>298</v>
      </c>
      <c r="B97" s="222"/>
      <c r="C97" s="222"/>
      <c r="D97" s="222">
        <v>0</v>
      </c>
      <c r="E97" s="222"/>
      <c r="F97" s="222"/>
      <c r="G97" s="222">
        <v>0</v>
      </c>
    </row>
    <row r="98" spans="1:7" x14ac:dyDescent="0.25">
      <c r="A98" s="42" t="s">
        <v>299</v>
      </c>
      <c r="B98" s="222"/>
      <c r="C98" s="222"/>
      <c r="D98" s="222">
        <v>0</v>
      </c>
      <c r="E98" s="222"/>
      <c r="F98" s="222"/>
      <c r="G98" s="222">
        <v>0</v>
      </c>
    </row>
    <row r="99" spans="1:7" x14ac:dyDescent="0.25">
      <c r="A99" s="84" t="s">
        <v>300</v>
      </c>
      <c r="B99" s="222"/>
      <c r="C99" s="222"/>
      <c r="D99" s="222">
        <v>0</v>
      </c>
      <c r="E99" s="222"/>
      <c r="F99" s="222"/>
      <c r="G99" s="222">
        <v>0</v>
      </c>
    </row>
    <row r="100" spans="1:7" x14ac:dyDescent="0.25">
      <c r="A100" s="84" t="s">
        <v>301</v>
      </c>
      <c r="B100" s="222"/>
      <c r="C100" s="222"/>
      <c r="D100" s="222">
        <v>0</v>
      </c>
      <c r="E100" s="222"/>
      <c r="F100" s="222"/>
      <c r="G100" s="222">
        <v>0</v>
      </c>
    </row>
    <row r="101" spans="1:7" x14ac:dyDescent="0.25">
      <c r="A101" s="84" t="s">
        <v>302</v>
      </c>
      <c r="B101" s="222"/>
      <c r="C101" s="222"/>
      <c r="D101" s="222">
        <v>0</v>
      </c>
      <c r="E101" s="222"/>
      <c r="F101" s="222"/>
      <c r="G101" s="222">
        <v>0</v>
      </c>
    </row>
    <row r="102" spans="1:7" x14ac:dyDescent="0.25">
      <c r="A102" s="84" t="s">
        <v>303</v>
      </c>
      <c r="B102" s="222"/>
      <c r="C102" s="222"/>
      <c r="D102" s="222">
        <v>0</v>
      </c>
      <c r="E102" s="222"/>
      <c r="F102" s="222"/>
      <c r="G102" s="222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223"/>
      <c r="C104" s="223"/>
      <c r="D104" s="223">
        <v>0</v>
      </c>
      <c r="E104" s="223"/>
      <c r="F104" s="223"/>
      <c r="G104" s="223">
        <v>0</v>
      </c>
    </row>
    <row r="105" spans="1:7" x14ac:dyDescent="0.25">
      <c r="A105" s="84" t="s">
        <v>306</v>
      </c>
      <c r="B105" s="223"/>
      <c r="C105" s="223"/>
      <c r="D105" s="223">
        <v>0</v>
      </c>
      <c r="E105" s="223"/>
      <c r="F105" s="223"/>
      <c r="G105" s="223">
        <v>0</v>
      </c>
    </row>
    <row r="106" spans="1:7" x14ac:dyDescent="0.25">
      <c r="A106" s="84" t="s">
        <v>307</v>
      </c>
      <c r="B106" s="223"/>
      <c r="C106" s="223"/>
      <c r="D106" s="223">
        <v>0</v>
      </c>
      <c r="E106" s="223"/>
      <c r="F106" s="223"/>
      <c r="G106" s="223">
        <v>0</v>
      </c>
    </row>
    <row r="107" spans="1:7" x14ac:dyDescent="0.25">
      <c r="A107" s="84" t="s">
        <v>308</v>
      </c>
      <c r="B107" s="223"/>
      <c r="C107" s="223"/>
      <c r="D107" s="223">
        <v>0</v>
      </c>
      <c r="E107" s="223"/>
      <c r="F107" s="223"/>
      <c r="G107" s="223">
        <v>0</v>
      </c>
    </row>
    <row r="108" spans="1:7" x14ac:dyDescent="0.25">
      <c r="A108" s="84" t="s">
        <v>309</v>
      </c>
      <c r="B108" s="223"/>
      <c r="C108" s="223"/>
      <c r="D108" s="223">
        <v>0</v>
      </c>
      <c r="E108" s="223"/>
      <c r="F108" s="223"/>
      <c r="G108" s="223">
        <v>0</v>
      </c>
    </row>
    <row r="109" spans="1:7" x14ac:dyDescent="0.25">
      <c r="A109" s="84" t="s">
        <v>310</v>
      </c>
      <c r="B109" s="223"/>
      <c r="C109" s="223"/>
      <c r="D109" s="223">
        <v>0</v>
      </c>
      <c r="E109" s="223"/>
      <c r="F109" s="223"/>
      <c r="G109" s="223">
        <v>0</v>
      </c>
    </row>
    <row r="110" spans="1:7" x14ac:dyDescent="0.25">
      <c r="A110" s="84" t="s">
        <v>311</v>
      </c>
      <c r="B110" s="223"/>
      <c r="C110" s="223"/>
      <c r="D110" s="223">
        <v>0</v>
      </c>
      <c r="E110" s="223"/>
      <c r="F110" s="223"/>
      <c r="G110" s="223">
        <v>0</v>
      </c>
    </row>
    <row r="111" spans="1:7" x14ac:dyDescent="0.25">
      <c r="A111" s="84" t="s">
        <v>312</v>
      </c>
      <c r="B111" s="223"/>
      <c r="C111" s="223"/>
      <c r="D111" s="223">
        <v>0</v>
      </c>
      <c r="E111" s="223"/>
      <c r="F111" s="223"/>
      <c r="G111" s="223">
        <v>0</v>
      </c>
    </row>
    <row r="112" spans="1:7" x14ac:dyDescent="0.25">
      <c r="A112" s="84" t="s">
        <v>313</v>
      </c>
      <c r="B112" s="223"/>
      <c r="C112" s="223"/>
      <c r="D112" s="223">
        <v>0</v>
      </c>
      <c r="E112" s="223"/>
      <c r="F112" s="223"/>
      <c r="G112" s="223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24"/>
      <c r="C114" s="224"/>
      <c r="D114" s="224">
        <v>0</v>
      </c>
      <c r="E114" s="224"/>
      <c r="F114" s="224"/>
      <c r="G114" s="224">
        <v>0</v>
      </c>
    </row>
    <row r="115" spans="1:7" x14ac:dyDescent="0.25">
      <c r="A115" s="84" t="s">
        <v>316</v>
      </c>
      <c r="B115" s="224"/>
      <c r="C115" s="224"/>
      <c r="D115" s="224">
        <v>0</v>
      </c>
      <c r="E115" s="224"/>
      <c r="F115" s="224"/>
      <c r="G115" s="224">
        <v>0</v>
      </c>
    </row>
    <row r="116" spans="1:7" x14ac:dyDescent="0.25">
      <c r="A116" s="84" t="s">
        <v>317</v>
      </c>
      <c r="B116" s="224"/>
      <c r="C116" s="224"/>
      <c r="D116" s="224">
        <v>0</v>
      </c>
      <c r="E116" s="224"/>
      <c r="F116" s="224"/>
      <c r="G116" s="224">
        <v>0</v>
      </c>
    </row>
    <row r="117" spans="1:7" x14ac:dyDescent="0.25">
      <c r="A117" s="84" t="s">
        <v>318</v>
      </c>
      <c r="B117" s="224"/>
      <c r="C117" s="224"/>
      <c r="D117" s="224">
        <v>0</v>
      </c>
      <c r="E117" s="224"/>
      <c r="F117" s="224"/>
      <c r="G117" s="224">
        <v>0</v>
      </c>
    </row>
    <row r="118" spans="1:7" x14ac:dyDescent="0.25">
      <c r="A118" s="84" t="s">
        <v>319</v>
      </c>
      <c r="B118" s="224"/>
      <c r="C118" s="224"/>
      <c r="D118" s="224">
        <v>0</v>
      </c>
      <c r="E118" s="224"/>
      <c r="F118" s="224"/>
      <c r="G118" s="224">
        <v>0</v>
      </c>
    </row>
    <row r="119" spans="1:7" x14ac:dyDescent="0.25">
      <c r="A119" s="84" t="s">
        <v>320</v>
      </c>
      <c r="B119" s="224"/>
      <c r="C119" s="224"/>
      <c r="D119" s="224">
        <v>0</v>
      </c>
      <c r="E119" s="224"/>
      <c r="F119" s="224"/>
      <c r="G119" s="224">
        <v>0</v>
      </c>
    </row>
    <row r="120" spans="1:7" x14ac:dyDescent="0.25">
      <c r="A120" s="84" t="s">
        <v>321</v>
      </c>
      <c r="B120" s="224"/>
      <c r="C120" s="224"/>
      <c r="D120" s="224">
        <v>0</v>
      </c>
      <c r="E120" s="224"/>
      <c r="F120" s="224"/>
      <c r="G120" s="224">
        <v>0</v>
      </c>
    </row>
    <row r="121" spans="1:7" x14ac:dyDescent="0.25">
      <c r="A121" s="84" t="s">
        <v>322</v>
      </c>
      <c r="B121" s="224"/>
      <c r="C121" s="224"/>
      <c r="D121" s="224">
        <v>0</v>
      </c>
      <c r="E121" s="224"/>
      <c r="F121" s="224"/>
      <c r="G121" s="224">
        <v>0</v>
      </c>
    </row>
    <row r="122" spans="1:7" x14ac:dyDescent="0.25">
      <c r="A122" s="84" t="s">
        <v>323</v>
      </c>
      <c r="B122" s="224"/>
      <c r="C122" s="224"/>
      <c r="D122" s="224">
        <v>0</v>
      </c>
      <c r="E122" s="224"/>
      <c r="F122" s="224"/>
      <c r="G122" s="224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25"/>
      <c r="C124" s="225"/>
      <c r="D124" s="225">
        <v>0</v>
      </c>
      <c r="E124" s="225"/>
      <c r="F124" s="225"/>
      <c r="G124" s="225">
        <v>0</v>
      </c>
    </row>
    <row r="125" spans="1:7" x14ac:dyDescent="0.25">
      <c r="A125" s="84" t="s">
        <v>326</v>
      </c>
      <c r="B125" s="225"/>
      <c r="C125" s="225"/>
      <c r="D125" s="225">
        <v>0</v>
      </c>
      <c r="E125" s="225"/>
      <c r="F125" s="225"/>
      <c r="G125" s="225">
        <v>0</v>
      </c>
    </row>
    <row r="126" spans="1:7" x14ac:dyDescent="0.25">
      <c r="A126" s="84" t="s">
        <v>327</v>
      </c>
      <c r="B126" s="225"/>
      <c r="C126" s="225"/>
      <c r="D126" s="225">
        <v>0</v>
      </c>
      <c r="E126" s="225"/>
      <c r="F126" s="225"/>
      <c r="G126" s="225">
        <v>0</v>
      </c>
    </row>
    <row r="127" spans="1:7" x14ac:dyDescent="0.25">
      <c r="A127" s="84" t="s">
        <v>328</v>
      </c>
      <c r="B127" s="225"/>
      <c r="C127" s="225"/>
      <c r="D127" s="225">
        <v>0</v>
      </c>
      <c r="E127" s="225"/>
      <c r="F127" s="225"/>
      <c r="G127" s="225">
        <v>0</v>
      </c>
    </row>
    <row r="128" spans="1:7" x14ac:dyDescent="0.25">
      <c r="A128" s="84" t="s">
        <v>329</v>
      </c>
      <c r="B128" s="225"/>
      <c r="C128" s="225"/>
      <c r="D128" s="225">
        <v>0</v>
      </c>
      <c r="E128" s="225"/>
      <c r="F128" s="225"/>
      <c r="G128" s="225">
        <v>0</v>
      </c>
    </row>
    <row r="129" spans="1:7" x14ac:dyDescent="0.25">
      <c r="A129" s="84" t="s">
        <v>330</v>
      </c>
      <c r="B129" s="225"/>
      <c r="C129" s="225"/>
      <c r="D129" s="225">
        <v>0</v>
      </c>
      <c r="E129" s="225"/>
      <c r="F129" s="225"/>
      <c r="G129" s="225">
        <v>0</v>
      </c>
    </row>
    <row r="130" spans="1:7" x14ac:dyDescent="0.25">
      <c r="A130" s="84" t="s">
        <v>331</v>
      </c>
      <c r="B130" s="225"/>
      <c r="C130" s="225"/>
      <c r="D130" s="225">
        <v>0</v>
      </c>
      <c r="E130" s="225"/>
      <c r="F130" s="225"/>
      <c r="G130" s="225">
        <v>0</v>
      </c>
    </row>
    <row r="131" spans="1:7" x14ac:dyDescent="0.25">
      <c r="A131" s="84" t="s">
        <v>332</v>
      </c>
      <c r="B131" s="225"/>
      <c r="C131" s="225"/>
      <c r="D131" s="225">
        <v>0</v>
      </c>
      <c r="E131" s="225"/>
      <c r="F131" s="225"/>
      <c r="G131" s="225">
        <v>0</v>
      </c>
    </row>
    <row r="132" spans="1:7" x14ac:dyDescent="0.25">
      <c r="A132" s="84" t="s">
        <v>333</v>
      </c>
      <c r="B132" s="225"/>
      <c r="C132" s="225"/>
      <c r="D132" s="225">
        <v>0</v>
      </c>
      <c r="E132" s="225"/>
      <c r="F132" s="225"/>
      <c r="G132" s="225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26"/>
      <c r="C134" s="226"/>
      <c r="D134" s="226">
        <v>0</v>
      </c>
      <c r="E134" s="226"/>
      <c r="F134" s="226"/>
      <c r="G134" s="226">
        <v>0</v>
      </c>
    </row>
    <row r="135" spans="1:7" x14ac:dyDescent="0.25">
      <c r="A135" s="84" t="s">
        <v>336</v>
      </c>
      <c r="B135" s="226"/>
      <c r="C135" s="226"/>
      <c r="D135" s="226">
        <v>0</v>
      </c>
      <c r="E135" s="226"/>
      <c r="F135" s="226"/>
      <c r="G135" s="226">
        <v>0</v>
      </c>
    </row>
    <row r="136" spans="1:7" x14ac:dyDescent="0.25">
      <c r="A136" s="84" t="s">
        <v>337</v>
      </c>
      <c r="B136" s="226"/>
      <c r="C136" s="226"/>
      <c r="D136" s="226">
        <v>0</v>
      </c>
      <c r="E136" s="226"/>
      <c r="F136" s="226"/>
      <c r="G136" s="226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27"/>
      <c r="C138" s="227"/>
      <c r="D138" s="227">
        <v>0</v>
      </c>
      <c r="E138" s="227"/>
      <c r="F138" s="227"/>
      <c r="G138" s="227">
        <v>0</v>
      </c>
    </row>
    <row r="139" spans="1:7" x14ac:dyDescent="0.25">
      <c r="A139" s="84" t="s">
        <v>340</v>
      </c>
      <c r="B139" s="227"/>
      <c r="C139" s="227"/>
      <c r="D139" s="227">
        <v>0</v>
      </c>
      <c r="E139" s="227"/>
      <c r="F139" s="227"/>
      <c r="G139" s="227">
        <v>0</v>
      </c>
    </row>
    <row r="140" spans="1:7" x14ac:dyDescent="0.25">
      <c r="A140" s="84" t="s">
        <v>341</v>
      </c>
      <c r="B140" s="227"/>
      <c r="C140" s="227"/>
      <c r="D140" s="227">
        <v>0</v>
      </c>
      <c r="E140" s="227"/>
      <c r="F140" s="227"/>
      <c r="G140" s="227">
        <v>0</v>
      </c>
    </row>
    <row r="141" spans="1:7" x14ac:dyDescent="0.25">
      <c r="A141" s="84" t="s">
        <v>342</v>
      </c>
      <c r="B141" s="227"/>
      <c r="C141" s="227"/>
      <c r="D141" s="227">
        <v>0</v>
      </c>
      <c r="E141" s="227"/>
      <c r="F141" s="227"/>
      <c r="G141" s="227">
        <v>0</v>
      </c>
    </row>
    <row r="142" spans="1:7" x14ac:dyDescent="0.25">
      <c r="A142" s="84" t="s">
        <v>343</v>
      </c>
      <c r="B142" s="227"/>
      <c r="C142" s="227"/>
      <c r="D142" s="227">
        <v>0</v>
      </c>
      <c r="E142" s="227"/>
      <c r="F142" s="227"/>
      <c r="G142" s="227">
        <v>0</v>
      </c>
    </row>
    <row r="143" spans="1:7" x14ac:dyDescent="0.25">
      <c r="A143" s="84" t="s">
        <v>3293</v>
      </c>
      <c r="B143" s="227"/>
      <c r="C143" s="227"/>
      <c r="D143" s="227">
        <v>0</v>
      </c>
      <c r="E143" s="227"/>
      <c r="F143" s="227"/>
      <c r="G143" s="227">
        <v>0</v>
      </c>
    </row>
    <row r="144" spans="1:7" x14ac:dyDescent="0.25">
      <c r="A144" s="84" t="s">
        <v>345</v>
      </c>
      <c r="B144" s="227"/>
      <c r="C144" s="227"/>
      <c r="D144" s="227">
        <v>0</v>
      </c>
      <c r="E144" s="227"/>
      <c r="F144" s="227"/>
      <c r="G144" s="227">
        <v>0</v>
      </c>
    </row>
    <row r="145" spans="1:7" x14ac:dyDescent="0.25">
      <c r="A145" s="84" t="s">
        <v>346</v>
      </c>
      <c r="B145" s="227"/>
      <c r="C145" s="227"/>
      <c r="D145" s="227">
        <v>0</v>
      </c>
      <c r="E145" s="227"/>
      <c r="F145" s="227"/>
      <c r="G145" s="227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28"/>
      <c r="C147" s="228"/>
      <c r="D147" s="228">
        <v>0</v>
      </c>
      <c r="E147" s="228"/>
      <c r="F147" s="228"/>
      <c r="G147" s="228">
        <v>0</v>
      </c>
    </row>
    <row r="148" spans="1:7" x14ac:dyDescent="0.25">
      <c r="A148" s="84" t="s">
        <v>349</v>
      </c>
      <c r="B148" s="228"/>
      <c r="C148" s="228"/>
      <c r="D148" s="228">
        <v>0</v>
      </c>
      <c r="E148" s="228"/>
      <c r="F148" s="228"/>
      <c r="G148" s="228">
        <v>0</v>
      </c>
    </row>
    <row r="149" spans="1:7" x14ac:dyDescent="0.25">
      <c r="A149" s="84" t="s">
        <v>350</v>
      </c>
      <c r="B149" s="228"/>
      <c r="C149" s="228"/>
      <c r="D149" s="228">
        <v>0</v>
      </c>
      <c r="E149" s="228"/>
      <c r="F149" s="228"/>
      <c r="G149" s="228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29"/>
      <c r="C151" s="229"/>
      <c r="D151" s="229">
        <v>0</v>
      </c>
      <c r="E151" s="229"/>
      <c r="F151" s="229"/>
      <c r="G151" s="229">
        <v>0</v>
      </c>
    </row>
    <row r="152" spans="1:7" x14ac:dyDescent="0.25">
      <c r="A152" s="84" t="s">
        <v>353</v>
      </c>
      <c r="B152" s="229"/>
      <c r="C152" s="229"/>
      <c r="D152" s="229">
        <v>0</v>
      </c>
      <c r="E152" s="229"/>
      <c r="F152" s="229"/>
      <c r="G152" s="229">
        <v>0</v>
      </c>
    </row>
    <row r="153" spans="1:7" x14ac:dyDescent="0.25">
      <c r="A153" s="84" t="s">
        <v>354</v>
      </c>
      <c r="B153" s="229"/>
      <c r="C153" s="229"/>
      <c r="D153" s="229">
        <v>0</v>
      </c>
      <c r="E153" s="229"/>
      <c r="F153" s="229"/>
      <c r="G153" s="229">
        <v>0</v>
      </c>
    </row>
    <row r="154" spans="1:7" x14ac:dyDescent="0.25">
      <c r="A154" s="42" t="s">
        <v>355</v>
      </c>
      <c r="B154" s="229"/>
      <c r="C154" s="229"/>
      <c r="D154" s="229">
        <v>0</v>
      </c>
      <c r="E154" s="229"/>
      <c r="F154" s="229"/>
      <c r="G154" s="229">
        <v>0</v>
      </c>
    </row>
    <row r="155" spans="1:7" x14ac:dyDescent="0.25">
      <c r="A155" s="84" t="s">
        <v>356</v>
      </c>
      <c r="B155" s="229"/>
      <c r="C155" s="229"/>
      <c r="D155" s="229">
        <v>0</v>
      </c>
      <c r="E155" s="229"/>
      <c r="F155" s="229"/>
      <c r="G155" s="229">
        <v>0</v>
      </c>
    </row>
    <row r="156" spans="1:7" x14ac:dyDescent="0.25">
      <c r="A156" s="84" t="s">
        <v>357</v>
      </c>
      <c r="B156" s="229"/>
      <c r="C156" s="229"/>
      <c r="D156" s="229">
        <v>0</v>
      </c>
      <c r="E156" s="229"/>
      <c r="F156" s="229"/>
      <c r="G156" s="229">
        <v>0</v>
      </c>
    </row>
    <row r="157" spans="1:7" x14ac:dyDescent="0.25">
      <c r="A157" s="84" t="s">
        <v>358</v>
      </c>
      <c r="B157" s="229"/>
      <c r="C157" s="229"/>
      <c r="D157" s="229">
        <v>0</v>
      </c>
      <c r="E157" s="229"/>
      <c r="F157" s="229"/>
      <c r="G157" s="229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2809412</v>
      </c>
      <c r="C159" s="79">
        <f t="shared" ref="C159:G159" si="20">C9+C84</f>
        <v>-212000</v>
      </c>
      <c r="D159" s="79">
        <f t="shared" si="20"/>
        <v>2597412</v>
      </c>
      <c r="E159" s="79">
        <f t="shared" si="20"/>
        <v>2725392.1100000003</v>
      </c>
      <c r="F159" s="79">
        <f t="shared" si="20"/>
        <v>2725392.1100000003</v>
      </c>
      <c r="G159" s="79">
        <f t="shared" si="20"/>
        <v>-127980.10999999993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2809412</v>
      </c>
      <c r="Q2" s="18">
        <f>'Formato 6 a)'!C9</f>
        <v>-212000</v>
      </c>
      <c r="R2" s="18">
        <f>'Formato 6 a)'!D9</f>
        <v>2597412</v>
      </c>
      <c r="S2" s="18">
        <f>'Formato 6 a)'!E9</f>
        <v>2725392.1100000003</v>
      </c>
      <c r="T2" s="18">
        <f>'Formato 6 a)'!F9</f>
        <v>2725392.1100000003</v>
      </c>
      <c r="U2" s="18">
        <f>'Formato 6 a)'!G9</f>
        <v>-127980.10999999993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2009490.4</v>
      </c>
      <c r="Q3" s="18">
        <f>'Formato 6 a)'!C10</f>
        <v>-112940</v>
      </c>
      <c r="R3" s="18">
        <f>'Formato 6 a)'!D10</f>
        <v>1896550.3999999999</v>
      </c>
      <c r="S3" s="18">
        <f>'Formato 6 a)'!E10</f>
        <v>1762373.27</v>
      </c>
      <c r="T3" s="18">
        <f>'Formato 6 a)'!F10</f>
        <v>1762373.27</v>
      </c>
      <c r="U3" s="18">
        <f>'Formato 6 a)'!G10</f>
        <v>134177.13000000009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1264320</v>
      </c>
      <c r="Q4" s="18">
        <f>'Formato 6 a)'!C11</f>
        <v>0</v>
      </c>
      <c r="R4" s="18">
        <f>'Formato 6 a)'!D11</f>
        <v>1264320</v>
      </c>
      <c r="S4" s="18">
        <f>'Formato 6 a)'!E11</f>
        <v>1240636.67</v>
      </c>
      <c r="T4" s="18">
        <f>'Formato 6 a)'!F11</f>
        <v>1240636.67</v>
      </c>
      <c r="U4" s="18">
        <f>'Formato 6 a)'!G11</f>
        <v>23683.330000000075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300786.40000000002</v>
      </c>
      <c r="Q5" s="18">
        <f>'Formato 6 a)'!C12</f>
        <v>-112940</v>
      </c>
      <c r="R5" s="18">
        <f>'Formato 6 a)'!D12</f>
        <v>187846.40000000002</v>
      </c>
      <c r="S5" s="18">
        <f>'Formato 6 a)'!E12</f>
        <v>134785</v>
      </c>
      <c r="T5" s="18">
        <f>'Formato 6 a)'!F12</f>
        <v>134785</v>
      </c>
      <c r="U5" s="18">
        <f>'Formato 6 a)'!G12</f>
        <v>53061.400000000023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240864</v>
      </c>
      <c r="Q6" s="18">
        <f>'Formato 6 a)'!C13</f>
        <v>0</v>
      </c>
      <c r="R6" s="18">
        <f>'Formato 6 a)'!D13</f>
        <v>240864</v>
      </c>
      <c r="S6" s="18">
        <f>'Formato 6 a)'!E13</f>
        <v>233997.51</v>
      </c>
      <c r="T6" s="18">
        <f>'Formato 6 a)'!F13</f>
        <v>233997.51</v>
      </c>
      <c r="U6" s="18">
        <f>'Formato 6 a)'!G13</f>
        <v>6866.4899999999907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152954.09</v>
      </c>
      <c r="T8" s="18">
        <f>'Formato 6 a)'!F15</f>
        <v>152954.09</v>
      </c>
      <c r="U8" s="18">
        <f>'Formato 6 a)'!G15</f>
        <v>50565.91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245000</v>
      </c>
      <c r="Q11" s="18">
        <f>'Formato 6 a)'!C18</f>
        <v>-33460.770000000004</v>
      </c>
      <c r="R11" s="18">
        <f>'Formato 6 a)'!D18</f>
        <v>211539.23</v>
      </c>
      <c r="S11" s="18">
        <f>'Formato 6 a)'!E18</f>
        <v>221908.61000000002</v>
      </c>
      <c r="T11" s="18">
        <f>'Formato 6 a)'!F18</f>
        <v>221908.61000000002</v>
      </c>
      <c r="U11" s="18">
        <f>'Formato 6 a)'!G18</f>
        <v>-10369.380000000005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65000</v>
      </c>
      <c r="Q12" s="18">
        <f>'Formato 6 a)'!C19</f>
        <v>-8161.17</v>
      </c>
      <c r="R12" s="18">
        <f>'Formato 6 a)'!D19</f>
        <v>56838.83</v>
      </c>
      <c r="S12" s="18">
        <f>'Formato 6 a)'!E19</f>
        <v>49989.15</v>
      </c>
      <c r="T12" s="18">
        <f>'Formato 6 a)'!F19</f>
        <v>49989.15</v>
      </c>
      <c r="U12" s="18">
        <f>'Formato 6 a)'!G19</f>
        <v>6849.68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50000</v>
      </c>
      <c r="Q13" s="18">
        <f>'Formato 6 a)'!C20</f>
        <v>-15299.6</v>
      </c>
      <c r="R13" s="18">
        <f>'Formato 6 a)'!D20</f>
        <v>34700.400000000001</v>
      </c>
      <c r="S13" s="18">
        <f>'Formato 6 a)'!E20</f>
        <v>32056.21</v>
      </c>
      <c r="T13" s="18">
        <f>'Formato 6 a)'!F20</f>
        <v>32056.21</v>
      </c>
      <c r="U13" s="18">
        <f>'Formato 6 a)'!G20</f>
        <v>2644.1900000000023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20175.04</v>
      </c>
      <c r="T16" s="18">
        <f>'Formato 6 a)'!F23</f>
        <v>20175.04</v>
      </c>
      <c r="U16" s="18">
        <f>'Formato 6 a)'!G23</f>
        <v>-5175.0400000000009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84730.3</v>
      </c>
      <c r="T17" s="18">
        <f>'Formato 6 a)'!F24</f>
        <v>84730.3</v>
      </c>
      <c r="U17" s="18">
        <f>'Formato 6 a)'!G24</f>
        <v>-14730.300000000003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34957.910000000003</v>
      </c>
      <c r="T18" s="18">
        <f>'Formato 6 a)'!F25</f>
        <v>34957.910000000003</v>
      </c>
      <c r="U18" s="18">
        <f>'Formato 6 a)'!G25</f>
        <v>42.089999999996508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10000</v>
      </c>
      <c r="Q20" s="18">
        <f>'Formato 6 a)'!C27</f>
        <v>-10000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554921.6</v>
      </c>
      <c r="Q21" s="18">
        <f>'Formato 6 a)'!C28</f>
        <v>-65599.23</v>
      </c>
      <c r="R21" s="18">
        <f>'Formato 6 a)'!D28</f>
        <v>489322.37</v>
      </c>
      <c r="S21" s="18">
        <f>'Formato 6 a)'!E28</f>
        <v>688320.44</v>
      </c>
      <c r="T21" s="18">
        <f>'Formato 6 a)'!F28</f>
        <v>688320.44</v>
      </c>
      <c r="U21" s="18">
        <f>'Formato 6 a)'!G28</f>
        <v>-198998.07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40000</v>
      </c>
      <c r="Q22" s="18">
        <f>'Formato 6 a)'!C29</f>
        <v>0</v>
      </c>
      <c r="R22" s="18">
        <f>'Formato 6 a)'!D29</f>
        <v>40000</v>
      </c>
      <c r="S22" s="18">
        <f>'Formato 6 a)'!E29</f>
        <v>28327</v>
      </c>
      <c r="T22" s="18">
        <f>'Formato 6 a)'!F29</f>
        <v>28327</v>
      </c>
      <c r="U22" s="18">
        <f>'Formato 6 a)'!G29</f>
        <v>11673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23000</v>
      </c>
      <c r="Q25" s="18">
        <f>'Formato 6 a)'!C32</f>
        <v>-1173.0999999999999</v>
      </c>
      <c r="R25" s="18">
        <f>'Formato 6 a)'!D32</f>
        <v>21826.9</v>
      </c>
      <c r="S25" s="18">
        <f>'Formato 6 a)'!E32</f>
        <v>17172.939999999999</v>
      </c>
      <c r="T25" s="18">
        <f>'Formato 6 a)'!F32</f>
        <v>17172.939999999999</v>
      </c>
      <c r="U25" s="18">
        <f>'Formato 6 a)'!G32</f>
        <v>4653.9600000000028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60000</v>
      </c>
      <c r="Q26" s="18">
        <f>'Formato 6 a)'!C33</f>
        <v>-14613.13</v>
      </c>
      <c r="R26" s="18">
        <f>'Formato 6 a)'!D33</f>
        <v>45386.87</v>
      </c>
      <c r="S26" s="18">
        <f>'Formato 6 a)'!E33</f>
        <v>158232.85999999999</v>
      </c>
      <c r="T26" s="18">
        <f>'Formato 6 a)'!F33</f>
        <v>158232.85999999999</v>
      </c>
      <c r="U26" s="18">
        <f>'Formato 6 a)'!G33</f>
        <v>-112845.98999999999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-5000</v>
      </c>
      <c r="R27" s="18">
        <f>'Formato 6 a)'!D34</f>
        <v>10000</v>
      </c>
      <c r="S27" s="18">
        <f>'Formato 6 a)'!E34</f>
        <v>10000</v>
      </c>
      <c r="T27" s="18">
        <f>'Formato 6 a)'!F34</f>
        <v>10000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10000</v>
      </c>
      <c r="Q28" s="18">
        <f>'Formato 6 a)'!C35</f>
        <v>-5000</v>
      </c>
      <c r="R28" s="18">
        <f>'Formato 6 a)'!D35</f>
        <v>5000</v>
      </c>
      <c r="S28" s="18">
        <f>'Formato 6 a)'!E35</f>
        <v>4944</v>
      </c>
      <c r="T28" s="18">
        <f>'Formato 6 a)'!F35</f>
        <v>4944</v>
      </c>
      <c r="U28" s="18">
        <f>'Formato 6 a)'!G35</f>
        <v>56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364921.59999999998</v>
      </c>
      <c r="Q29" s="18">
        <f>'Formato 6 a)'!C36</f>
        <v>-39813</v>
      </c>
      <c r="R29" s="18">
        <f>'Formato 6 a)'!D36</f>
        <v>325108.59999999998</v>
      </c>
      <c r="S29" s="18">
        <f>'Formato 6 a)'!E36</f>
        <v>433572.64</v>
      </c>
      <c r="T29" s="18">
        <f>'Formato 6 a)'!F36</f>
        <v>433572.64</v>
      </c>
      <c r="U29" s="18">
        <f>'Formato 6 a)'!G36</f>
        <v>-108464.04000000004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42000</v>
      </c>
      <c r="Q30" s="18">
        <f>'Formato 6 a)'!C37</f>
        <v>0</v>
      </c>
      <c r="R30" s="18">
        <f>'Formato 6 a)'!D37</f>
        <v>42000</v>
      </c>
      <c r="S30" s="18">
        <f>'Formato 6 a)'!E37</f>
        <v>36071</v>
      </c>
      <c r="T30" s="18">
        <f>'Formato 6 a)'!F37</f>
        <v>36071</v>
      </c>
      <c r="U30" s="18">
        <f>'Formato 6 a)'!G37</f>
        <v>5929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52789.79</v>
      </c>
      <c r="T41" s="18">
        <f>'Formato 6 a)'!F48</f>
        <v>52789.79</v>
      </c>
      <c r="U41" s="18">
        <f>'Formato 6 a)'!G48</f>
        <v>-52789.79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52789.79</v>
      </c>
      <c r="T42" s="18">
        <f>'Formato 6 a)'!F49</f>
        <v>52789.79</v>
      </c>
      <c r="U42" s="18">
        <f>'Formato 6 a)'!G49</f>
        <v>-52789.79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2809412</v>
      </c>
      <c r="Q150">
        <f>'Formato 6 a)'!C159</f>
        <v>-212000</v>
      </c>
      <c r="R150">
        <f>'Formato 6 a)'!D159</f>
        <v>2597412</v>
      </c>
      <c r="S150">
        <f>'Formato 6 a)'!E159</f>
        <v>2725392.1100000003</v>
      </c>
      <c r="T150">
        <f>'Formato 6 a)'!F159</f>
        <v>2725392.1100000003</v>
      </c>
      <c r="U150">
        <f>'Formato 6 a)'!G159</f>
        <v>-127980.10999999993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77" t="s">
        <v>3282</v>
      </c>
      <c r="B1" s="277"/>
      <c r="C1" s="277"/>
      <c r="D1" s="277"/>
      <c r="E1" s="277"/>
      <c r="F1" s="277"/>
      <c r="G1" s="277"/>
    </row>
    <row r="2" spans="1:7" x14ac:dyDescent="0.2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7" x14ac:dyDescent="0.25">
      <c r="A3" s="261" t="s">
        <v>277</v>
      </c>
      <c r="B3" s="262"/>
      <c r="C3" s="262"/>
      <c r="D3" s="262"/>
      <c r="E3" s="262"/>
      <c r="F3" s="262"/>
      <c r="G3" s="263"/>
    </row>
    <row r="4" spans="1:7" x14ac:dyDescent="0.25">
      <c r="A4" s="261" t="s">
        <v>431</v>
      </c>
      <c r="B4" s="262"/>
      <c r="C4" s="262"/>
      <c r="D4" s="262"/>
      <c r="E4" s="262"/>
      <c r="F4" s="262"/>
      <c r="G4" s="263"/>
    </row>
    <row r="5" spans="1:7" x14ac:dyDescent="0.25">
      <c r="A5" s="264" t="str">
        <f>TRIMESTRE</f>
        <v>Del 1 de enero al 31 de diciembre de 2020 (b)</v>
      </c>
      <c r="B5" s="265"/>
      <c r="C5" s="265"/>
      <c r="D5" s="265"/>
      <c r="E5" s="265"/>
      <c r="F5" s="265"/>
      <c r="G5" s="266"/>
    </row>
    <row r="6" spans="1:7" x14ac:dyDescent="0.25">
      <c r="A6" s="267" t="s">
        <v>118</v>
      </c>
      <c r="B6" s="268"/>
      <c r="C6" s="268"/>
      <c r="D6" s="268"/>
      <c r="E6" s="268"/>
      <c r="F6" s="268"/>
      <c r="G6" s="269"/>
    </row>
    <row r="7" spans="1:7" x14ac:dyDescent="0.25">
      <c r="A7" s="273" t="s">
        <v>0</v>
      </c>
      <c r="B7" s="275" t="s">
        <v>279</v>
      </c>
      <c r="C7" s="275"/>
      <c r="D7" s="275"/>
      <c r="E7" s="275"/>
      <c r="F7" s="275"/>
      <c r="G7" s="279" t="s">
        <v>280</v>
      </c>
    </row>
    <row r="8" spans="1:7" ht="30" x14ac:dyDescent="0.25">
      <c r="A8" s="27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78"/>
    </row>
    <row r="9" spans="1:7" x14ac:dyDescent="0.25">
      <c r="A9" s="52" t="s">
        <v>432</v>
      </c>
      <c r="B9" s="59">
        <f>SUM(B10:GASTO_NE_FIN_01)</f>
        <v>2809412</v>
      </c>
      <c r="C9" s="59">
        <f>SUM(C10:GASTO_NE_FIN_02)</f>
        <v>-212000</v>
      </c>
      <c r="D9" s="59">
        <f>SUM(D10:GASTO_NE_FIN_03)</f>
        <v>2597412</v>
      </c>
      <c r="E9" s="59">
        <f>SUM(E10:GASTO_NE_FIN_04)</f>
        <v>2725392.11</v>
      </c>
      <c r="F9" s="59">
        <f>SUM(F10:GASTO_NE_FIN_05)</f>
        <v>2725392.11</v>
      </c>
      <c r="G9" s="59">
        <f>SUM(G10:GASTO_NE_FIN_06)</f>
        <v>-127980.10999999987</v>
      </c>
    </row>
    <row r="10" spans="1:7" s="24" customFormat="1" ht="14.25" customHeight="1" x14ac:dyDescent="0.25">
      <c r="A10" s="232">
        <v>3112</v>
      </c>
      <c r="B10" s="231">
        <v>2809412</v>
      </c>
      <c r="C10" s="231">
        <v>0</v>
      </c>
      <c r="D10" s="230">
        <v>2809412</v>
      </c>
      <c r="E10" s="231">
        <v>2725392.11</v>
      </c>
      <c r="F10" s="231">
        <v>2725392.11</v>
      </c>
      <c r="G10" s="230">
        <v>84019.89000000013</v>
      </c>
    </row>
    <row r="11" spans="1:7" s="24" customFormat="1" ht="14.25" customHeight="1" x14ac:dyDescent="0.25">
      <c r="A11" s="232">
        <v>3112</v>
      </c>
      <c r="B11" s="231">
        <v>0</v>
      </c>
      <c r="C11" s="231">
        <v>-212000</v>
      </c>
      <c r="D11" s="230">
        <v>-212000</v>
      </c>
      <c r="E11" s="231">
        <v>0</v>
      </c>
      <c r="F11" s="231">
        <v>0</v>
      </c>
      <c r="G11" s="230">
        <v>-212000</v>
      </c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2809412</v>
      </c>
      <c r="C29" s="61">
        <f>GASTO_NE_T2+GASTO_E_T2</f>
        <v>-212000</v>
      </c>
      <c r="D29" s="61">
        <f>GASTO_NE_T3+GASTO_E_T3</f>
        <v>2597412</v>
      </c>
      <c r="E29" s="61">
        <f>GASTO_NE_T4+GASTO_E_T4</f>
        <v>2725392.11</v>
      </c>
      <c r="F29" s="61">
        <f>GASTO_NE_T5+GASTO_E_T5</f>
        <v>2725392.11</v>
      </c>
      <c r="G29" s="61">
        <f>GASTO_NE_T6+GASTO_E_T6</f>
        <v>-127980.10999999987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2809412</v>
      </c>
      <c r="Q2" s="18">
        <f>GASTO_NE_T2</f>
        <v>-212000</v>
      </c>
      <c r="R2" s="18">
        <f>GASTO_NE_T3</f>
        <v>2597412</v>
      </c>
      <c r="S2" s="18">
        <f>GASTO_NE_T4</f>
        <v>2725392.11</v>
      </c>
      <c r="T2" s="18">
        <f>GASTO_NE_T5</f>
        <v>2725392.11</v>
      </c>
      <c r="U2" s="18">
        <f>GASTO_NE_T6</f>
        <v>-127980.10999999987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2809412</v>
      </c>
      <c r="Q4" s="18">
        <f>TOTAL_E_T2</f>
        <v>-212000</v>
      </c>
      <c r="R4" s="18">
        <f>TOTAL_E_T3</f>
        <v>2597412</v>
      </c>
      <c r="S4" s="18">
        <f>TOTAL_E_T4</f>
        <v>2725392.11</v>
      </c>
      <c r="T4" s="18">
        <f>TOTAL_E_T5</f>
        <v>2725392.11</v>
      </c>
      <c r="U4" s="18">
        <f>TOTAL_E_T6</f>
        <v>-127980.10999999987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83" t="s">
        <v>3281</v>
      </c>
      <c r="B1" s="284"/>
      <c r="C1" s="284"/>
      <c r="D1" s="284"/>
      <c r="E1" s="284"/>
      <c r="F1" s="284"/>
      <c r="G1" s="284"/>
    </row>
    <row r="2" spans="1:7" x14ac:dyDescent="0.2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7" x14ac:dyDescent="0.25">
      <c r="A3" s="261" t="s">
        <v>396</v>
      </c>
      <c r="B3" s="262"/>
      <c r="C3" s="262"/>
      <c r="D3" s="262"/>
      <c r="E3" s="262"/>
      <c r="F3" s="262"/>
      <c r="G3" s="263"/>
    </row>
    <row r="4" spans="1:7" x14ac:dyDescent="0.25">
      <c r="A4" s="261" t="s">
        <v>397</v>
      </c>
      <c r="B4" s="262"/>
      <c r="C4" s="262"/>
      <c r="D4" s="262"/>
      <c r="E4" s="262"/>
      <c r="F4" s="262"/>
      <c r="G4" s="263"/>
    </row>
    <row r="5" spans="1:7" x14ac:dyDescent="0.25">
      <c r="A5" s="264" t="str">
        <f>TRIMESTRE</f>
        <v>Del 1 de enero al 31 de diciembre de 2020 (b)</v>
      </c>
      <c r="B5" s="265"/>
      <c r="C5" s="265"/>
      <c r="D5" s="265"/>
      <c r="E5" s="265"/>
      <c r="F5" s="265"/>
      <c r="G5" s="266"/>
    </row>
    <row r="6" spans="1:7" x14ac:dyDescent="0.25">
      <c r="A6" s="267" t="s">
        <v>118</v>
      </c>
      <c r="B6" s="268"/>
      <c r="C6" s="268"/>
      <c r="D6" s="268"/>
      <c r="E6" s="268"/>
      <c r="F6" s="268"/>
      <c r="G6" s="269"/>
    </row>
    <row r="7" spans="1:7" x14ac:dyDescent="0.25">
      <c r="A7" s="262" t="s">
        <v>0</v>
      </c>
      <c r="B7" s="267" t="s">
        <v>279</v>
      </c>
      <c r="C7" s="268"/>
      <c r="D7" s="268"/>
      <c r="E7" s="268"/>
      <c r="F7" s="269"/>
      <c r="G7" s="279" t="s">
        <v>3278</v>
      </c>
    </row>
    <row r="8" spans="1:7" ht="30.75" customHeight="1" x14ac:dyDescent="0.25">
      <c r="A8" s="26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78"/>
    </row>
    <row r="9" spans="1:7" x14ac:dyDescent="0.25">
      <c r="A9" s="52" t="s">
        <v>363</v>
      </c>
      <c r="B9" s="70">
        <f>SUM(B10,B19,B27,B37)</f>
        <v>2809412</v>
      </c>
      <c r="C9" s="70">
        <f t="shared" ref="C9:G9" si="0">SUM(C10,C19,C27,C37)</f>
        <v>-212000</v>
      </c>
      <c r="D9" s="70">
        <f t="shared" si="0"/>
        <v>2597412</v>
      </c>
      <c r="E9" s="70">
        <f t="shared" si="0"/>
        <v>2725392.11</v>
      </c>
      <c r="F9" s="70">
        <f t="shared" si="0"/>
        <v>2725392.11</v>
      </c>
      <c r="G9" s="70">
        <f t="shared" si="0"/>
        <v>-127980.10999999987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33"/>
      <c r="C11" s="233"/>
      <c r="D11" s="233">
        <v>0</v>
      </c>
      <c r="E11" s="233"/>
      <c r="F11" s="233"/>
      <c r="G11" s="233">
        <v>0</v>
      </c>
    </row>
    <row r="12" spans="1:7" ht="14.25" customHeight="1" x14ac:dyDescent="0.25">
      <c r="A12" s="63" t="s">
        <v>366</v>
      </c>
      <c r="B12" s="233"/>
      <c r="C12" s="233"/>
      <c r="D12" s="233">
        <v>0</v>
      </c>
      <c r="E12" s="233"/>
      <c r="F12" s="233"/>
      <c r="G12" s="233">
        <v>0</v>
      </c>
    </row>
    <row r="13" spans="1:7" x14ac:dyDescent="0.25">
      <c r="A13" s="63" t="s">
        <v>367</v>
      </c>
      <c r="B13" s="233"/>
      <c r="C13" s="233"/>
      <c r="D13" s="233">
        <v>0</v>
      </c>
      <c r="E13" s="233"/>
      <c r="F13" s="233"/>
      <c r="G13" s="233">
        <v>0</v>
      </c>
    </row>
    <row r="14" spans="1:7" ht="14.25" customHeight="1" x14ac:dyDescent="0.25">
      <c r="A14" s="63" t="s">
        <v>368</v>
      </c>
      <c r="B14" s="233"/>
      <c r="C14" s="233"/>
      <c r="D14" s="233">
        <v>0</v>
      </c>
      <c r="E14" s="233"/>
      <c r="F14" s="233"/>
      <c r="G14" s="233">
        <v>0</v>
      </c>
    </row>
    <row r="15" spans="1:7" ht="14.25" customHeight="1" x14ac:dyDescent="0.25">
      <c r="A15" s="63" t="s">
        <v>369</v>
      </c>
      <c r="B15" s="233"/>
      <c r="C15" s="233"/>
      <c r="D15" s="233">
        <v>0</v>
      </c>
      <c r="E15" s="233"/>
      <c r="F15" s="233"/>
      <c r="G15" s="233">
        <v>0</v>
      </c>
    </row>
    <row r="16" spans="1:7" ht="14.25" customHeight="1" x14ac:dyDescent="0.25">
      <c r="A16" s="63" t="s">
        <v>370</v>
      </c>
      <c r="B16" s="233"/>
      <c r="C16" s="233"/>
      <c r="D16" s="233">
        <v>0</v>
      </c>
      <c r="E16" s="233"/>
      <c r="F16" s="233"/>
      <c r="G16" s="233">
        <v>0</v>
      </c>
    </row>
    <row r="17" spans="1:7" x14ac:dyDescent="0.25">
      <c r="A17" s="63" t="s">
        <v>371</v>
      </c>
      <c r="B17" s="233"/>
      <c r="C17" s="233"/>
      <c r="D17" s="233">
        <v>0</v>
      </c>
      <c r="E17" s="233"/>
      <c r="F17" s="233"/>
      <c r="G17" s="233">
        <v>0</v>
      </c>
    </row>
    <row r="18" spans="1:7" ht="14.25" customHeight="1" x14ac:dyDescent="0.25">
      <c r="A18" s="63" t="s">
        <v>372</v>
      </c>
      <c r="B18" s="233"/>
      <c r="C18" s="233"/>
      <c r="D18" s="233">
        <v>0</v>
      </c>
      <c r="E18" s="233"/>
      <c r="F18" s="233"/>
      <c r="G18" s="233">
        <v>0</v>
      </c>
    </row>
    <row r="19" spans="1:7" x14ac:dyDescent="0.25">
      <c r="A19" s="53" t="s">
        <v>373</v>
      </c>
      <c r="B19" s="71">
        <f>SUM(B20:B26)</f>
        <v>2809412</v>
      </c>
      <c r="C19" s="71">
        <f t="shared" ref="C19:F19" si="2">SUM(C20:C26)</f>
        <v>-212000</v>
      </c>
      <c r="D19" s="71">
        <f t="shared" si="2"/>
        <v>2597412</v>
      </c>
      <c r="E19" s="71">
        <f t="shared" si="2"/>
        <v>2725392.11</v>
      </c>
      <c r="F19" s="71">
        <f t="shared" si="2"/>
        <v>2725392.11</v>
      </c>
      <c r="G19" s="71">
        <f>SUM(G20:G26)</f>
        <v>-127980.10999999987</v>
      </c>
    </row>
    <row r="20" spans="1:7" x14ac:dyDescent="0.25">
      <c r="A20" s="63" t="s">
        <v>374</v>
      </c>
      <c r="B20" s="234"/>
      <c r="C20" s="234"/>
      <c r="D20" s="234">
        <v>0</v>
      </c>
      <c r="E20" s="234"/>
      <c r="F20" s="234"/>
      <c r="G20" s="234">
        <v>0</v>
      </c>
    </row>
    <row r="21" spans="1:7" x14ac:dyDescent="0.25">
      <c r="A21" s="63" t="s">
        <v>375</v>
      </c>
      <c r="B21" s="234"/>
      <c r="C21" s="234"/>
      <c r="D21" s="234">
        <v>0</v>
      </c>
      <c r="E21" s="234"/>
      <c r="F21" s="234"/>
      <c r="G21" s="234">
        <v>0</v>
      </c>
    </row>
    <row r="22" spans="1:7" x14ac:dyDescent="0.25">
      <c r="A22" s="63" t="s">
        <v>376</v>
      </c>
      <c r="B22" s="234"/>
      <c r="C22" s="234"/>
      <c r="D22" s="234">
        <v>0</v>
      </c>
      <c r="E22" s="234"/>
      <c r="F22" s="234"/>
      <c r="G22" s="234">
        <v>0</v>
      </c>
    </row>
    <row r="23" spans="1:7" x14ac:dyDescent="0.25">
      <c r="A23" s="63" t="s">
        <v>377</v>
      </c>
      <c r="B23" s="235">
        <v>2809412</v>
      </c>
      <c r="C23" s="235">
        <v>-212000</v>
      </c>
      <c r="D23" s="234">
        <v>2597412</v>
      </c>
      <c r="E23" s="235">
        <v>2725392.11</v>
      </c>
      <c r="F23" s="235">
        <v>2725392.11</v>
      </c>
      <c r="G23" s="234">
        <v>-127980.10999999987</v>
      </c>
    </row>
    <row r="24" spans="1:7" x14ac:dyDescent="0.25">
      <c r="A24" s="63" t="s">
        <v>378</v>
      </c>
      <c r="B24" s="234"/>
      <c r="C24" s="234"/>
      <c r="D24" s="234">
        <v>0</v>
      </c>
      <c r="E24" s="234"/>
      <c r="F24" s="234"/>
      <c r="G24" s="234">
        <v>0</v>
      </c>
    </row>
    <row r="25" spans="1:7" x14ac:dyDescent="0.25">
      <c r="A25" s="63" t="s">
        <v>379</v>
      </c>
      <c r="B25" s="234"/>
      <c r="C25" s="234"/>
      <c r="D25" s="234">
        <v>0</v>
      </c>
      <c r="E25" s="234"/>
      <c r="F25" s="234"/>
      <c r="G25" s="234">
        <v>0</v>
      </c>
    </row>
    <row r="26" spans="1:7" x14ac:dyDescent="0.25">
      <c r="A26" s="63" t="s">
        <v>380</v>
      </c>
      <c r="B26" s="234"/>
      <c r="C26" s="234"/>
      <c r="D26" s="234">
        <v>0</v>
      </c>
      <c r="E26" s="234"/>
      <c r="F26" s="234"/>
      <c r="G26" s="234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236"/>
      <c r="C28" s="236"/>
      <c r="D28" s="236">
        <v>0</v>
      </c>
      <c r="E28" s="236"/>
      <c r="F28" s="236"/>
      <c r="G28" s="236">
        <v>0</v>
      </c>
    </row>
    <row r="29" spans="1:7" x14ac:dyDescent="0.25">
      <c r="A29" s="63" t="s">
        <v>383</v>
      </c>
      <c r="B29" s="236"/>
      <c r="C29" s="236"/>
      <c r="D29" s="236">
        <v>0</v>
      </c>
      <c r="E29" s="236"/>
      <c r="F29" s="236"/>
      <c r="G29" s="236">
        <v>0</v>
      </c>
    </row>
    <row r="30" spans="1:7" x14ac:dyDescent="0.25">
      <c r="A30" s="63" t="s">
        <v>384</v>
      </c>
      <c r="B30" s="236"/>
      <c r="C30" s="236"/>
      <c r="D30" s="236">
        <v>0</v>
      </c>
      <c r="E30" s="236"/>
      <c r="F30" s="236"/>
      <c r="G30" s="236">
        <v>0</v>
      </c>
    </row>
    <row r="31" spans="1:7" x14ac:dyDescent="0.25">
      <c r="A31" s="63" t="s">
        <v>385</v>
      </c>
      <c r="B31" s="236"/>
      <c r="C31" s="236"/>
      <c r="D31" s="236">
        <v>0</v>
      </c>
      <c r="E31" s="236"/>
      <c r="F31" s="236"/>
      <c r="G31" s="236">
        <v>0</v>
      </c>
    </row>
    <row r="32" spans="1:7" x14ac:dyDescent="0.25">
      <c r="A32" s="63" t="s">
        <v>386</v>
      </c>
      <c r="B32" s="236"/>
      <c r="C32" s="236"/>
      <c r="D32" s="236">
        <v>0</v>
      </c>
      <c r="E32" s="236"/>
      <c r="F32" s="236"/>
      <c r="G32" s="236">
        <v>0</v>
      </c>
    </row>
    <row r="33" spans="1:7" x14ac:dyDescent="0.25">
      <c r="A33" s="63" t="s">
        <v>387</v>
      </c>
      <c r="B33" s="236"/>
      <c r="C33" s="236"/>
      <c r="D33" s="236">
        <v>0</v>
      </c>
      <c r="E33" s="236"/>
      <c r="F33" s="236"/>
      <c r="G33" s="236">
        <v>0</v>
      </c>
    </row>
    <row r="34" spans="1:7" x14ac:dyDescent="0.25">
      <c r="A34" s="63" t="s">
        <v>388</v>
      </c>
      <c r="B34" s="236"/>
      <c r="C34" s="236"/>
      <c r="D34" s="236">
        <v>0</v>
      </c>
      <c r="E34" s="236"/>
      <c r="F34" s="236"/>
      <c r="G34" s="236">
        <v>0</v>
      </c>
    </row>
    <row r="35" spans="1:7" x14ac:dyDescent="0.25">
      <c r="A35" s="63" t="s">
        <v>389</v>
      </c>
      <c r="B35" s="236"/>
      <c r="C35" s="236"/>
      <c r="D35" s="236">
        <v>0</v>
      </c>
      <c r="E35" s="236"/>
      <c r="F35" s="236"/>
      <c r="G35" s="236">
        <v>0</v>
      </c>
    </row>
    <row r="36" spans="1:7" x14ac:dyDescent="0.25">
      <c r="A36" s="63" t="s">
        <v>390</v>
      </c>
      <c r="B36" s="236"/>
      <c r="C36" s="236"/>
      <c r="D36" s="236">
        <v>0</v>
      </c>
      <c r="E36" s="236"/>
      <c r="F36" s="236"/>
      <c r="G36" s="236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237"/>
      <c r="C38" s="237"/>
      <c r="D38" s="237">
        <v>0</v>
      </c>
      <c r="E38" s="237"/>
      <c r="F38" s="237"/>
      <c r="G38" s="237">
        <v>0</v>
      </c>
    </row>
    <row r="39" spans="1:7" ht="30" x14ac:dyDescent="0.25">
      <c r="A39" s="69" t="s">
        <v>392</v>
      </c>
      <c r="B39" s="237"/>
      <c r="C39" s="237"/>
      <c r="D39" s="237">
        <v>0</v>
      </c>
      <c r="E39" s="237"/>
      <c r="F39" s="237"/>
      <c r="G39" s="237">
        <v>0</v>
      </c>
    </row>
    <row r="40" spans="1:7" x14ac:dyDescent="0.25">
      <c r="A40" s="69" t="s">
        <v>393</v>
      </c>
      <c r="B40" s="237"/>
      <c r="C40" s="237"/>
      <c r="D40" s="237">
        <v>0</v>
      </c>
      <c r="E40" s="237"/>
      <c r="F40" s="237"/>
      <c r="G40" s="237">
        <v>0</v>
      </c>
    </row>
    <row r="41" spans="1:7" x14ac:dyDescent="0.25">
      <c r="A41" s="69" t="s">
        <v>394</v>
      </c>
      <c r="B41" s="237"/>
      <c r="C41" s="237"/>
      <c r="D41" s="237">
        <v>0</v>
      </c>
      <c r="E41" s="237"/>
      <c r="F41" s="237"/>
      <c r="G41" s="237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238"/>
      <c r="C45" s="238"/>
      <c r="D45" s="238">
        <v>0</v>
      </c>
      <c r="E45" s="238"/>
      <c r="F45" s="238"/>
      <c r="G45" s="238">
        <v>0</v>
      </c>
    </row>
    <row r="46" spans="1:7" x14ac:dyDescent="0.25">
      <c r="A46" s="69" t="s">
        <v>366</v>
      </c>
      <c r="B46" s="238"/>
      <c r="C46" s="238"/>
      <c r="D46" s="238">
        <v>0</v>
      </c>
      <c r="E46" s="238"/>
      <c r="F46" s="238"/>
      <c r="G46" s="238">
        <v>0</v>
      </c>
    </row>
    <row r="47" spans="1:7" x14ac:dyDescent="0.25">
      <c r="A47" s="69" t="s">
        <v>367</v>
      </c>
      <c r="B47" s="238"/>
      <c r="C47" s="238"/>
      <c r="D47" s="238">
        <v>0</v>
      </c>
      <c r="E47" s="238"/>
      <c r="F47" s="238"/>
      <c r="G47" s="238">
        <v>0</v>
      </c>
    </row>
    <row r="48" spans="1:7" x14ac:dyDescent="0.25">
      <c r="A48" s="69" t="s">
        <v>368</v>
      </c>
      <c r="B48" s="238"/>
      <c r="C48" s="238"/>
      <c r="D48" s="238">
        <v>0</v>
      </c>
      <c r="E48" s="238"/>
      <c r="F48" s="238"/>
      <c r="G48" s="238">
        <v>0</v>
      </c>
    </row>
    <row r="49" spans="1:7" x14ac:dyDescent="0.25">
      <c r="A49" s="69" t="s">
        <v>369</v>
      </c>
      <c r="B49" s="238"/>
      <c r="C49" s="238"/>
      <c r="D49" s="238">
        <v>0</v>
      </c>
      <c r="E49" s="238"/>
      <c r="F49" s="238"/>
      <c r="G49" s="238">
        <v>0</v>
      </c>
    </row>
    <row r="50" spans="1:7" x14ac:dyDescent="0.25">
      <c r="A50" s="69" t="s">
        <v>370</v>
      </c>
      <c r="B50" s="238"/>
      <c r="C50" s="238"/>
      <c r="D50" s="238">
        <v>0</v>
      </c>
      <c r="E50" s="238"/>
      <c r="F50" s="238"/>
      <c r="G50" s="238">
        <v>0</v>
      </c>
    </row>
    <row r="51" spans="1:7" x14ac:dyDescent="0.25">
      <c r="A51" s="69" t="s">
        <v>371</v>
      </c>
      <c r="B51" s="238"/>
      <c r="C51" s="238"/>
      <c r="D51" s="238">
        <v>0</v>
      </c>
      <c r="E51" s="238"/>
      <c r="F51" s="238"/>
      <c r="G51" s="238">
        <v>0</v>
      </c>
    </row>
    <row r="52" spans="1:7" x14ac:dyDescent="0.25">
      <c r="A52" s="69" t="s">
        <v>372</v>
      </c>
      <c r="B52" s="238"/>
      <c r="C52" s="238"/>
      <c r="D52" s="238">
        <v>0</v>
      </c>
      <c r="E52" s="238"/>
      <c r="F52" s="238"/>
      <c r="G52" s="238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239"/>
      <c r="C54" s="239"/>
      <c r="D54" s="239">
        <v>0</v>
      </c>
      <c r="E54" s="239"/>
      <c r="F54" s="239"/>
      <c r="G54" s="239">
        <v>0</v>
      </c>
    </row>
    <row r="55" spans="1:7" x14ac:dyDescent="0.25">
      <c r="A55" s="69" t="s">
        <v>375</v>
      </c>
      <c r="B55" s="239"/>
      <c r="C55" s="239"/>
      <c r="D55" s="239">
        <v>0</v>
      </c>
      <c r="E55" s="239"/>
      <c r="F55" s="239"/>
      <c r="G55" s="239">
        <v>0</v>
      </c>
    </row>
    <row r="56" spans="1:7" x14ac:dyDescent="0.25">
      <c r="A56" s="69" t="s">
        <v>376</v>
      </c>
      <c r="B56" s="239"/>
      <c r="C56" s="239"/>
      <c r="D56" s="239">
        <v>0</v>
      </c>
      <c r="E56" s="239"/>
      <c r="F56" s="239"/>
      <c r="G56" s="239">
        <v>0</v>
      </c>
    </row>
    <row r="57" spans="1:7" x14ac:dyDescent="0.25">
      <c r="A57" s="48" t="s">
        <v>377</v>
      </c>
      <c r="B57" s="239"/>
      <c r="C57" s="239"/>
      <c r="D57" s="239">
        <v>0</v>
      </c>
      <c r="E57" s="239"/>
      <c r="F57" s="239"/>
      <c r="G57" s="239">
        <v>0</v>
      </c>
    </row>
    <row r="58" spans="1:7" x14ac:dyDescent="0.25">
      <c r="A58" s="69" t="s">
        <v>378</v>
      </c>
      <c r="B58" s="239"/>
      <c r="C58" s="239"/>
      <c r="D58" s="239">
        <v>0</v>
      </c>
      <c r="E58" s="239"/>
      <c r="F58" s="239"/>
      <c r="G58" s="239">
        <v>0</v>
      </c>
    </row>
    <row r="59" spans="1:7" x14ac:dyDescent="0.25">
      <c r="A59" s="69" t="s">
        <v>379</v>
      </c>
      <c r="B59" s="239"/>
      <c r="C59" s="239"/>
      <c r="D59" s="239">
        <v>0</v>
      </c>
      <c r="E59" s="239"/>
      <c r="F59" s="239"/>
      <c r="G59" s="239">
        <v>0</v>
      </c>
    </row>
    <row r="60" spans="1:7" x14ac:dyDescent="0.25">
      <c r="A60" s="69" t="s">
        <v>380</v>
      </c>
      <c r="B60" s="239"/>
      <c r="C60" s="239"/>
      <c r="D60" s="239">
        <v>0</v>
      </c>
      <c r="E60" s="239"/>
      <c r="F60" s="239"/>
      <c r="G60" s="239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240"/>
      <c r="C62" s="240"/>
      <c r="D62" s="240">
        <v>0</v>
      </c>
      <c r="E62" s="240"/>
      <c r="F62" s="240"/>
      <c r="G62" s="240">
        <v>0</v>
      </c>
    </row>
    <row r="63" spans="1:7" x14ac:dyDescent="0.25">
      <c r="A63" s="69" t="s">
        <v>383</v>
      </c>
      <c r="B63" s="240"/>
      <c r="C63" s="240"/>
      <c r="D63" s="240">
        <v>0</v>
      </c>
      <c r="E63" s="240"/>
      <c r="F63" s="240"/>
      <c r="G63" s="240">
        <v>0</v>
      </c>
    </row>
    <row r="64" spans="1:7" x14ac:dyDescent="0.25">
      <c r="A64" s="69" t="s">
        <v>384</v>
      </c>
      <c r="B64" s="240"/>
      <c r="C64" s="240"/>
      <c r="D64" s="240">
        <v>0</v>
      </c>
      <c r="E64" s="240"/>
      <c r="F64" s="240"/>
      <c r="G64" s="240">
        <v>0</v>
      </c>
    </row>
    <row r="65" spans="1:8" x14ac:dyDescent="0.25">
      <c r="A65" s="69" t="s">
        <v>385</v>
      </c>
      <c r="B65" s="240"/>
      <c r="C65" s="240"/>
      <c r="D65" s="240">
        <v>0</v>
      </c>
      <c r="E65" s="240"/>
      <c r="F65" s="240"/>
      <c r="G65" s="240">
        <v>0</v>
      </c>
    </row>
    <row r="66" spans="1:8" x14ac:dyDescent="0.25">
      <c r="A66" s="69" t="s">
        <v>386</v>
      </c>
      <c r="B66" s="240"/>
      <c r="C66" s="240"/>
      <c r="D66" s="240">
        <v>0</v>
      </c>
      <c r="E66" s="240"/>
      <c r="F66" s="240"/>
      <c r="G66" s="240">
        <v>0</v>
      </c>
    </row>
    <row r="67" spans="1:8" x14ac:dyDescent="0.25">
      <c r="A67" s="69" t="s">
        <v>387</v>
      </c>
      <c r="B67" s="240"/>
      <c r="C67" s="240"/>
      <c r="D67" s="240">
        <v>0</v>
      </c>
      <c r="E67" s="240"/>
      <c r="F67" s="240"/>
      <c r="G67" s="240">
        <v>0</v>
      </c>
    </row>
    <row r="68" spans="1:8" x14ac:dyDescent="0.25">
      <c r="A68" s="69" t="s">
        <v>388</v>
      </c>
      <c r="B68" s="240"/>
      <c r="C68" s="240"/>
      <c r="D68" s="240">
        <v>0</v>
      </c>
      <c r="E68" s="240"/>
      <c r="F68" s="240"/>
      <c r="G68" s="240">
        <v>0</v>
      </c>
    </row>
    <row r="69" spans="1:8" x14ac:dyDescent="0.25">
      <c r="A69" s="69" t="s">
        <v>389</v>
      </c>
      <c r="B69" s="240"/>
      <c r="C69" s="240"/>
      <c r="D69" s="240">
        <v>0</v>
      </c>
      <c r="E69" s="240"/>
      <c r="F69" s="240"/>
      <c r="G69" s="240">
        <v>0</v>
      </c>
    </row>
    <row r="70" spans="1:8" x14ac:dyDescent="0.25">
      <c r="A70" s="69" t="s">
        <v>390</v>
      </c>
      <c r="B70" s="240"/>
      <c r="C70" s="240"/>
      <c r="D70" s="240">
        <v>0</v>
      </c>
      <c r="E70" s="240"/>
      <c r="F70" s="240"/>
      <c r="G70" s="240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241"/>
      <c r="C72" s="241"/>
      <c r="D72" s="241">
        <v>0</v>
      </c>
      <c r="E72" s="241"/>
      <c r="F72" s="241"/>
      <c r="G72" s="241">
        <v>0</v>
      </c>
    </row>
    <row r="73" spans="1:8" ht="30" x14ac:dyDescent="0.25">
      <c r="A73" s="69" t="s">
        <v>392</v>
      </c>
      <c r="B73" s="241"/>
      <c r="C73" s="241"/>
      <c r="D73" s="241">
        <v>0</v>
      </c>
      <c r="E73" s="241"/>
      <c r="F73" s="241"/>
      <c r="G73" s="241">
        <v>0</v>
      </c>
    </row>
    <row r="74" spans="1:8" x14ac:dyDescent="0.25">
      <c r="A74" s="69" t="s">
        <v>393</v>
      </c>
      <c r="B74" s="241"/>
      <c r="C74" s="241"/>
      <c r="D74" s="241">
        <v>0</v>
      </c>
      <c r="E74" s="241"/>
      <c r="F74" s="241"/>
      <c r="G74" s="241">
        <v>0</v>
      </c>
    </row>
    <row r="75" spans="1:8" x14ac:dyDescent="0.25">
      <c r="A75" s="69" t="s">
        <v>394</v>
      </c>
      <c r="B75" s="241"/>
      <c r="C75" s="241"/>
      <c r="D75" s="241">
        <v>0</v>
      </c>
      <c r="E75" s="241"/>
      <c r="F75" s="241"/>
      <c r="G75" s="241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2809412</v>
      </c>
      <c r="C77" s="73">
        <f t="shared" ref="C77:F77" si="10">C43+C9</f>
        <v>-212000</v>
      </c>
      <c r="D77" s="73">
        <f t="shared" si="10"/>
        <v>2597412</v>
      </c>
      <c r="E77" s="73">
        <f t="shared" si="10"/>
        <v>2725392.11</v>
      </c>
      <c r="F77" s="73">
        <f t="shared" si="10"/>
        <v>2725392.11</v>
      </c>
      <c r="G77" s="73">
        <f>G43+G9</f>
        <v>-127980.10999999987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2809412</v>
      </c>
      <c r="Q2" s="18">
        <f>'Formato 6 c)'!C9</f>
        <v>-212000</v>
      </c>
      <c r="R2" s="18">
        <f>'Formato 6 c)'!D9</f>
        <v>2597412</v>
      </c>
      <c r="S2" s="18">
        <f>'Formato 6 c)'!E9</f>
        <v>2725392.11</v>
      </c>
      <c r="T2" s="18">
        <f>'Formato 6 c)'!F9</f>
        <v>2725392.11</v>
      </c>
      <c r="U2" s="18">
        <f>'Formato 6 c)'!G9</f>
        <v>-127980.10999999987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2809412</v>
      </c>
      <c r="Q12" s="18">
        <f>'Formato 6 c)'!C19</f>
        <v>-212000</v>
      </c>
      <c r="R12" s="18">
        <f>'Formato 6 c)'!D19</f>
        <v>2597412</v>
      </c>
      <c r="S12" s="18">
        <f>'Formato 6 c)'!E19</f>
        <v>2725392.11</v>
      </c>
      <c r="T12" s="18">
        <f>'Formato 6 c)'!F19</f>
        <v>2725392.11</v>
      </c>
      <c r="U12" s="18">
        <f>'Formato 6 c)'!G19</f>
        <v>-127980.10999999987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2809412</v>
      </c>
      <c r="Q16" s="18">
        <f>'Formato 6 c)'!C23</f>
        <v>-212000</v>
      </c>
      <c r="R16" s="18">
        <f>'Formato 6 c)'!D23</f>
        <v>2597412</v>
      </c>
      <c r="S16" s="18">
        <f>'Formato 6 c)'!E23</f>
        <v>2725392.11</v>
      </c>
      <c r="T16" s="18">
        <f>'Formato 6 c)'!F23</f>
        <v>2725392.11</v>
      </c>
      <c r="U16" s="18">
        <f>'Formato 6 c)'!G23</f>
        <v>-127980.10999999987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2809412</v>
      </c>
      <c r="Q68" s="18">
        <f>'Formato 6 c)'!C77</f>
        <v>-212000</v>
      </c>
      <c r="R68" s="18">
        <f>'Formato 6 c)'!D77</f>
        <v>2597412</v>
      </c>
      <c r="S68" s="18">
        <f>'Formato 6 c)'!E77</f>
        <v>2725392.11</v>
      </c>
      <c r="T68" s="18">
        <f>'Formato 6 c)'!F77</f>
        <v>2725392.11</v>
      </c>
      <c r="U68" s="18">
        <f>'Formato 6 c)'!G77</f>
        <v>-127980.10999999987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4">
        <v>2020</v>
      </c>
    </row>
    <row r="14" spans="2:3" ht="14.25" x14ac:dyDescent="0.45">
      <c r="B14" t="s">
        <v>785</v>
      </c>
      <c r="C14" s="24" t="s">
        <v>3294</v>
      </c>
    </row>
    <row r="15" spans="2:3" ht="14.25" x14ac:dyDescent="0.45">
      <c r="C15" s="24">
        <v>4</v>
      </c>
    </row>
    <row r="16" spans="2:3" ht="14.25" x14ac:dyDescent="0.4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77" t="s">
        <v>3279</v>
      </c>
      <c r="B1" s="276"/>
      <c r="C1" s="276"/>
      <c r="D1" s="276"/>
      <c r="E1" s="276"/>
      <c r="F1" s="276"/>
      <c r="G1" s="276"/>
    </row>
    <row r="2" spans="1:7" x14ac:dyDescent="0.2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60"/>
    </row>
    <row r="3" spans="1:7" x14ac:dyDescent="0.25">
      <c r="A3" s="264" t="s">
        <v>277</v>
      </c>
      <c r="B3" s="265"/>
      <c r="C3" s="265"/>
      <c r="D3" s="265"/>
      <c r="E3" s="265"/>
      <c r="F3" s="265"/>
      <c r="G3" s="266"/>
    </row>
    <row r="4" spans="1:7" x14ac:dyDescent="0.25">
      <c r="A4" s="264" t="s">
        <v>399</v>
      </c>
      <c r="B4" s="265"/>
      <c r="C4" s="265"/>
      <c r="D4" s="265"/>
      <c r="E4" s="265"/>
      <c r="F4" s="265"/>
      <c r="G4" s="266"/>
    </row>
    <row r="5" spans="1:7" x14ac:dyDescent="0.25">
      <c r="A5" s="264" t="str">
        <f>TRIMESTRE</f>
        <v>Del 1 de enero al 31 de diciembre de 2020 (b)</v>
      </c>
      <c r="B5" s="265"/>
      <c r="C5" s="265"/>
      <c r="D5" s="265"/>
      <c r="E5" s="265"/>
      <c r="F5" s="265"/>
      <c r="G5" s="266"/>
    </row>
    <row r="6" spans="1:7" x14ac:dyDescent="0.25">
      <c r="A6" s="267" t="s">
        <v>118</v>
      </c>
      <c r="B6" s="268"/>
      <c r="C6" s="268"/>
      <c r="D6" s="268"/>
      <c r="E6" s="268"/>
      <c r="F6" s="268"/>
      <c r="G6" s="269"/>
    </row>
    <row r="7" spans="1:7" x14ac:dyDescent="0.25">
      <c r="A7" s="273" t="s">
        <v>361</v>
      </c>
      <c r="B7" s="278" t="s">
        <v>279</v>
      </c>
      <c r="C7" s="278"/>
      <c r="D7" s="278"/>
      <c r="E7" s="278"/>
      <c r="F7" s="278"/>
      <c r="G7" s="278" t="s">
        <v>280</v>
      </c>
    </row>
    <row r="8" spans="1:7" ht="29.25" customHeight="1" x14ac:dyDescent="0.25">
      <c r="A8" s="27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85"/>
    </row>
    <row r="9" spans="1:7" x14ac:dyDescent="0.25">
      <c r="A9" s="52" t="s">
        <v>400</v>
      </c>
      <c r="B9" s="66">
        <f>SUM(B10,B11,B12,B15,B16,B19)</f>
        <v>2009490.4</v>
      </c>
      <c r="C9" s="66">
        <f t="shared" ref="C9:F9" si="0">SUM(C10,C11,C12,C15,C16,C19)</f>
        <v>-112940</v>
      </c>
      <c r="D9" s="66">
        <f t="shared" si="0"/>
        <v>1896550.3999999999</v>
      </c>
      <c r="E9" s="66">
        <f t="shared" si="0"/>
        <v>1762373.27</v>
      </c>
      <c r="F9" s="66">
        <f t="shared" si="0"/>
        <v>1762373.27</v>
      </c>
      <c r="G9" s="66">
        <f>SUM(G10,G11,G12,G15,G16,G19)</f>
        <v>134177.12999999989</v>
      </c>
    </row>
    <row r="10" spans="1:7" ht="14.25" customHeight="1" x14ac:dyDescent="0.25">
      <c r="A10" s="53" t="s">
        <v>401</v>
      </c>
      <c r="B10" s="243">
        <v>2009490.4</v>
      </c>
      <c r="C10" s="243">
        <v>-112940</v>
      </c>
      <c r="D10" s="242">
        <v>1896550.3999999999</v>
      </c>
      <c r="E10" s="243">
        <v>1762373.27</v>
      </c>
      <c r="F10" s="243">
        <v>1762373.27</v>
      </c>
      <c r="G10" s="242">
        <v>134177.12999999989</v>
      </c>
    </row>
    <row r="11" spans="1:7" ht="14.25" customHeight="1" x14ac:dyDescent="0.25">
      <c r="A11" s="53" t="s">
        <v>402</v>
      </c>
      <c r="B11" s="242"/>
      <c r="C11" s="242"/>
      <c r="D11" s="242">
        <v>0</v>
      </c>
      <c r="E11" s="242"/>
      <c r="F11" s="242"/>
      <c r="G11" s="242"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244"/>
      <c r="C13" s="244"/>
      <c r="D13" s="244">
        <v>0</v>
      </c>
      <c r="E13" s="244"/>
      <c r="F13" s="244"/>
      <c r="G13" s="244">
        <v>0</v>
      </c>
    </row>
    <row r="14" spans="1:7" x14ac:dyDescent="0.25">
      <c r="A14" s="63" t="s">
        <v>405</v>
      </c>
      <c r="B14" s="244"/>
      <c r="C14" s="244"/>
      <c r="D14" s="244">
        <v>0</v>
      </c>
      <c r="E14" s="244"/>
      <c r="F14" s="244"/>
      <c r="G14" s="244">
        <v>0</v>
      </c>
    </row>
    <row r="15" spans="1:7" x14ac:dyDescent="0.25">
      <c r="A15" s="53" t="s">
        <v>406</v>
      </c>
      <c r="B15" s="245"/>
      <c r="C15" s="245"/>
      <c r="D15" s="245">
        <v>0</v>
      </c>
      <c r="E15" s="245"/>
      <c r="F15" s="245"/>
      <c r="G15" s="245"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246"/>
      <c r="C17" s="246"/>
      <c r="D17" s="246">
        <v>0</v>
      </c>
      <c r="E17" s="246"/>
      <c r="F17" s="246"/>
      <c r="G17" s="246">
        <v>0</v>
      </c>
    </row>
    <row r="18" spans="1:7" x14ac:dyDescent="0.25">
      <c r="A18" s="63" t="s">
        <v>409</v>
      </c>
      <c r="B18" s="246"/>
      <c r="C18" s="246"/>
      <c r="D18" s="246">
        <v>0</v>
      </c>
      <c r="E18" s="246"/>
      <c r="F18" s="246"/>
      <c r="G18" s="246">
        <v>0</v>
      </c>
    </row>
    <row r="19" spans="1:7" x14ac:dyDescent="0.25">
      <c r="A19" s="53" t="s">
        <v>410</v>
      </c>
      <c r="B19" s="247"/>
      <c r="C19" s="247"/>
      <c r="D19" s="247">
        <v>0</v>
      </c>
      <c r="E19" s="247"/>
      <c r="F19" s="247"/>
      <c r="G19" s="247"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49">
        <v>0</v>
      </c>
      <c r="C22" s="249">
        <v>0</v>
      </c>
      <c r="D22" s="248">
        <v>0</v>
      </c>
      <c r="E22" s="249">
        <v>0</v>
      </c>
      <c r="F22" s="249">
        <v>0</v>
      </c>
      <c r="G22" s="248">
        <v>0</v>
      </c>
    </row>
    <row r="23" spans="1:7" s="24" customFormat="1" x14ac:dyDescent="0.25">
      <c r="A23" s="53" t="s">
        <v>402</v>
      </c>
      <c r="B23" s="248"/>
      <c r="C23" s="248"/>
      <c r="D23" s="248">
        <v>0</v>
      </c>
      <c r="E23" s="248"/>
      <c r="F23" s="248"/>
      <c r="G23" s="248"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250"/>
      <c r="C25" s="250"/>
      <c r="D25" s="250">
        <v>0</v>
      </c>
      <c r="E25" s="250"/>
      <c r="F25" s="250"/>
      <c r="G25" s="250">
        <v>0</v>
      </c>
    </row>
    <row r="26" spans="1:7" s="24" customFormat="1" x14ac:dyDescent="0.25">
      <c r="A26" s="63" t="s">
        <v>405</v>
      </c>
      <c r="B26" s="250"/>
      <c r="C26" s="250"/>
      <c r="D26" s="250">
        <v>0</v>
      </c>
      <c r="E26" s="250"/>
      <c r="F26" s="250"/>
      <c r="G26" s="250">
        <v>0</v>
      </c>
    </row>
    <row r="27" spans="1:7" s="24" customFormat="1" x14ac:dyDescent="0.25">
      <c r="A27" s="53" t="s">
        <v>406</v>
      </c>
      <c r="B27" s="251"/>
      <c r="C27" s="251"/>
      <c r="D27" s="251"/>
      <c r="E27" s="251"/>
      <c r="F27" s="251"/>
      <c r="G27" s="251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252"/>
      <c r="C29" s="252"/>
      <c r="D29" s="252">
        <v>0</v>
      </c>
      <c r="E29" s="252"/>
      <c r="F29" s="252"/>
      <c r="G29" s="252">
        <v>0</v>
      </c>
    </row>
    <row r="30" spans="1:7" s="24" customFormat="1" x14ac:dyDescent="0.25">
      <c r="A30" s="63" t="s">
        <v>409</v>
      </c>
      <c r="B30" s="252"/>
      <c r="C30" s="252"/>
      <c r="D30" s="252">
        <v>0</v>
      </c>
      <c r="E30" s="252"/>
      <c r="F30" s="252"/>
      <c r="G30" s="252">
        <v>0</v>
      </c>
    </row>
    <row r="31" spans="1:7" s="24" customFormat="1" x14ac:dyDescent="0.25">
      <c r="A31" s="53" t="s">
        <v>410</v>
      </c>
      <c r="B31" s="253"/>
      <c r="C31" s="253"/>
      <c r="D31" s="253">
        <v>0</v>
      </c>
      <c r="E31" s="253"/>
      <c r="F31" s="253"/>
      <c r="G31" s="253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2009490.4</v>
      </c>
      <c r="C33" s="66">
        <f t="shared" ref="C33:G33" si="6">C21+C9</f>
        <v>-112940</v>
      </c>
      <c r="D33" s="66">
        <f t="shared" si="6"/>
        <v>1896550.3999999999</v>
      </c>
      <c r="E33" s="66">
        <f t="shared" si="6"/>
        <v>1762373.27</v>
      </c>
      <c r="F33" s="66">
        <f t="shared" si="6"/>
        <v>1762373.27</v>
      </c>
      <c r="G33" s="66">
        <f t="shared" si="6"/>
        <v>134177.12999999989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2009490.4</v>
      </c>
      <c r="Q2" s="18">
        <f>'Formato 6 d)'!C9</f>
        <v>-112940</v>
      </c>
      <c r="R2" s="18">
        <f>'Formato 6 d)'!D9</f>
        <v>1896550.3999999999</v>
      </c>
      <c r="S2" s="18">
        <f>'Formato 6 d)'!E9</f>
        <v>1762373.27</v>
      </c>
      <c r="T2" s="18">
        <f>'Formato 6 d)'!F9</f>
        <v>1762373.27</v>
      </c>
      <c r="U2" s="18">
        <f>'Formato 6 d)'!G9</f>
        <v>134177.12999999989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2009490.4</v>
      </c>
      <c r="Q3" s="18">
        <f>'Formato 6 d)'!C10</f>
        <v>-112940</v>
      </c>
      <c r="R3" s="18">
        <f>'Formato 6 d)'!D10</f>
        <v>1896550.3999999999</v>
      </c>
      <c r="S3" s="18">
        <f>'Formato 6 d)'!E10</f>
        <v>1762373.27</v>
      </c>
      <c r="T3" s="18">
        <f>'Formato 6 d)'!F10</f>
        <v>1762373.27</v>
      </c>
      <c r="U3" s="18">
        <f>'Formato 6 d)'!G10</f>
        <v>134177.12999999989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2009490.4</v>
      </c>
      <c r="Q24" s="18">
        <f>'Formato 6 d)'!C33</f>
        <v>-112940</v>
      </c>
      <c r="R24" s="18">
        <f>'Formato 6 d)'!D33</f>
        <v>1896550.3999999999</v>
      </c>
      <c r="S24" s="18">
        <f>'Formato 6 d)'!E33</f>
        <v>1762373.27</v>
      </c>
      <c r="T24" s="18">
        <f>'Formato 6 d)'!F33</f>
        <v>1762373.27</v>
      </c>
      <c r="U24" s="18">
        <f>'Formato 6 d)'!G33</f>
        <v>134177.12999999989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76" t="s">
        <v>413</v>
      </c>
      <c r="B1" s="276"/>
      <c r="C1" s="276"/>
      <c r="D1" s="276"/>
      <c r="E1" s="276"/>
      <c r="F1" s="276"/>
      <c r="G1" s="276"/>
    </row>
    <row r="2" spans="1:7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ht="14.25" x14ac:dyDescent="0.45">
      <c r="A3" s="261" t="s">
        <v>414</v>
      </c>
      <c r="B3" s="262"/>
      <c r="C3" s="262"/>
      <c r="D3" s="262"/>
      <c r="E3" s="262"/>
      <c r="F3" s="262"/>
      <c r="G3" s="263"/>
    </row>
    <row r="4" spans="1:7" ht="14.25" x14ac:dyDescent="0.45">
      <c r="A4" s="261" t="s">
        <v>118</v>
      </c>
      <c r="B4" s="262"/>
      <c r="C4" s="262"/>
      <c r="D4" s="262"/>
      <c r="E4" s="262"/>
      <c r="F4" s="262"/>
      <c r="G4" s="263"/>
    </row>
    <row r="5" spans="1:7" ht="14.25" x14ac:dyDescent="0.45">
      <c r="A5" s="261" t="s">
        <v>415</v>
      </c>
      <c r="B5" s="262"/>
      <c r="C5" s="262"/>
      <c r="D5" s="262"/>
      <c r="E5" s="262"/>
      <c r="F5" s="262"/>
      <c r="G5" s="263"/>
    </row>
    <row r="6" spans="1:7" x14ac:dyDescent="0.25">
      <c r="A6" s="273" t="s">
        <v>3280</v>
      </c>
      <c r="B6" s="51">
        <f>ANIO1P</f>
        <v>2021</v>
      </c>
      <c r="C6" s="286" t="str">
        <f>ANIO2P</f>
        <v>2022 (d)</v>
      </c>
      <c r="D6" s="286" t="str">
        <f>ANIO3P</f>
        <v>2023 (d)</v>
      </c>
      <c r="E6" s="286" t="str">
        <f>ANIO4P</f>
        <v>2024 (d)</v>
      </c>
      <c r="F6" s="286" t="str">
        <f>ANIO5P</f>
        <v>2025 (d)</v>
      </c>
      <c r="G6" s="286" t="str">
        <f>ANIO6P</f>
        <v>2026 (d)</v>
      </c>
    </row>
    <row r="7" spans="1:7" ht="48" customHeight="1" x14ac:dyDescent="0.25">
      <c r="A7" s="274"/>
      <c r="B7" s="88" t="s">
        <v>3283</v>
      </c>
      <c r="C7" s="287"/>
      <c r="D7" s="287"/>
      <c r="E7" s="287"/>
      <c r="F7" s="287"/>
      <c r="G7" s="287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76" t="s">
        <v>443</v>
      </c>
      <c r="B1" s="276"/>
      <c r="C1" s="276"/>
      <c r="D1" s="276"/>
      <c r="E1" s="276"/>
      <c r="F1" s="276"/>
      <c r="G1" s="276"/>
    </row>
    <row r="2" spans="1:7" customFormat="1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customFormat="1" ht="14.25" x14ac:dyDescent="0.45">
      <c r="A3" s="261" t="s">
        <v>444</v>
      </c>
      <c r="B3" s="262"/>
      <c r="C3" s="262"/>
      <c r="D3" s="262"/>
      <c r="E3" s="262"/>
      <c r="F3" s="262"/>
      <c r="G3" s="263"/>
    </row>
    <row r="4" spans="1:7" customFormat="1" ht="14.25" x14ac:dyDescent="0.45">
      <c r="A4" s="261" t="s">
        <v>118</v>
      </c>
      <c r="B4" s="262"/>
      <c r="C4" s="262"/>
      <c r="D4" s="262"/>
      <c r="E4" s="262"/>
      <c r="F4" s="262"/>
      <c r="G4" s="263"/>
    </row>
    <row r="5" spans="1:7" customFormat="1" ht="14.25" x14ac:dyDescent="0.45">
      <c r="A5" s="261" t="s">
        <v>415</v>
      </c>
      <c r="B5" s="262"/>
      <c r="C5" s="262"/>
      <c r="D5" s="262"/>
      <c r="E5" s="262"/>
      <c r="F5" s="262"/>
      <c r="G5" s="263"/>
    </row>
    <row r="6" spans="1:7" customFormat="1" x14ac:dyDescent="0.25">
      <c r="A6" s="288" t="s">
        <v>3134</v>
      </c>
      <c r="B6" s="51">
        <f>ANIO1P</f>
        <v>2021</v>
      </c>
      <c r="C6" s="286" t="str">
        <f>ANIO2P</f>
        <v>2022 (d)</v>
      </c>
      <c r="D6" s="286" t="str">
        <f>ANIO3P</f>
        <v>2023 (d)</v>
      </c>
      <c r="E6" s="286" t="str">
        <f>ANIO4P</f>
        <v>2024 (d)</v>
      </c>
      <c r="F6" s="286" t="str">
        <f>ANIO5P</f>
        <v>2025 (d)</v>
      </c>
      <c r="G6" s="286" t="str">
        <f>ANIO6P</f>
        <v>2026 (d)</v>
      </c>
    </row>
    <row r="7" spans="1:7" customFormat="1" ht="48" customHeight="1" x14ac:dyDescent="0.25">
      <c r="A7" s="289"/>
      <c r="B7" s="88" t="s">
        <v>3283</v>
      </c>
      <c r="C7" s="287"/>
      <c r="D7" s="287"/>
      <c r="E7" s="287"/>
      <c r="F7" s="287"/>
      <c r="G7" s="287"/>
    </row>
    <row r="8" spans="1:7" x14ac:dyDescent="0.25">
      <c r="A8" s="52" t="s">
        <v>445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446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447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449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452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453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454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446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447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448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449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450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451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452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456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454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6" t="s">
        <v>458</v>
      </c>
      <c r="B1" s="276"/>
      <c r="C1" s="276"/>
      <c r="D1" s="276"/>
      <c r="E1" s="276"/>
      <c r="F1" s="276"/>
      <c r="G1" s="276"/>
    </row>
    <row r="2" spans="1:7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ht="14.25" x14ac:dyDescent="0.45">
      <c r="A3" s="261" t="s">
        <v>459</v>
      </c>
      <c r="B3" s="262"/>
      <c r="C3" s="262"/>
      <c r="D3" s="262"/>
      <c r="E3" s="262"/>
      <c r="F3" s="262"/>
      <c r="G3" s="263"/>
    </row>
    <row r="4" spans="1:7" ht="14.25" x14ac:dyDescent="0.45">
      <c r="A4" s="267" t="s">
        <v>118</v>
      </c>
      <c r="B4" s="268"/>
      <c r="C4" s="268"/>
      <c r="D4" s="268"/>
      <c r="E4" s="268"/>
      <c r="F4" s="268"/>
      <c r="G4" s="269"/>
    </row>
    <row r="5" spans="1:7" x14ac:dyDescent="0.25">
      <c r="A5" s="293" t="s">
        <v>3280</v>
      </c>
      <c r="B5" s="291" t="str">
        <f>ANIO5R</f>
        <v>2015 ¹ (c)</v>
      </c>
      <c r="C5" s="291" t="str">
        <f>ANIO4R</f>
        <v>2016 ¹ (c)</v>
      </c>
      <c r="D5" s="291" t="str">
        <f>ANIO3R</f>
        <v>2017 ¹ (c)</v>
      </c>
      <c r="E5" s="291" t="str">
        <f>ANIO2R</f>
        <v>2018 ¹ (c)</v>
      </c>
      <c r="F5" s="291" t="str">
        <f>ANIO1R</f>
        <v>2019 ¹ (c)</v>
      </c>
      <c r="G5" s="51">
        <f>ANIO_INFORME</f>
        <v>2020</v>
      </c>
    </row>
    <row r="6" spans="1:7" ht="32.1" customHeight="1" x14ac:dyDescent="0.25">
      <c r="A6" s="294"/>
      <c r="B6" s="292"/>
      <c r="C6" s="292"/>
      <c r="D6" s="292"/>
      <c r="E6" s="292"/>
      <c r="F6" s="292"/>
      <c r="G6" s="88" t="s">
        <v>3286</v>
      </c>
    </row>
    <row r="7" spans="1:7" x14ac:dyDescent="0.25">
      <c r="A7" s="52" t="s">
        <v>460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461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462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463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464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465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466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467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468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469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3290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470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471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472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473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474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475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476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480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481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90" t="s">
        <v>3284</v>
      </c>
      <c r="B39" s="290"/>
      <c r="C39" s="290"/>
      <c r="D39" s="290"/>
      <c r="E39" s="290"/>
      <c r="F39" s="290"/>
      <c r="G39" s="290"/>
    </row>
    <row r="40" spans="1:7" ht="15" customHeight="1" x14ac:dyDescent="0.25">
      <c r="A40" s="290" t="s">
        <v>3285</v>
      </c>
      <c r="B40" s="290"/>
      <c r="C40" s="290"/>
      <c r="D40" s="290"/>
      <c r="E40" s="290"/>
      <c r="F40" s="290"/>
      <c r="G40" s="290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6" t="s">
        <v>482</v>
      </c>
      <c r="B1" s="276"/>
      <c r="C1" s="276"/>
      <c r="D1" s="276"/>
      <c r="E1" s="276"/>
      <c r="F1" s="276"/>
      <c r="G1" s="276"/>
    </row>
    <row r="2" spans="1:7" ht="14.25" x14ac:dyDescent="0.45">
      <c r="A2" s="258" t="str">
        <f>ENTIDAD</f>
        <v>Municipio de Valle de Santiago, Gobierno del Estado de Guanajuato</v>
      </c>
      <c r="B2" s="259"/>
      <c r="C2" s="259"/>
      <c r="D2" s="259"/>
      <c r="E2" s="259"/>
      <c r="F2" s="259"/>
      <c r="G2" s="260"/>
    </row>
    <row r="3" spans="1:7" ht="14.25" x14ac:dyDescent="0.45">
      <c r="A3" s="261" t="s">
        <v>483</v>
      </c>
      <c r="B3" s="262"/>
      <c r="C3" s="262"/>
      <c r="D3" s="262"/>
      <c r="E3" s="262"/>
      <c r="F3" s="262"/>
      <c r="G3" s="263"/>
    </row>
    <row r="4" spans="1:7" ht="14.25" x14ac:dyDescent="0.45">
      <c r="A4" s="267" t="s">
        <v>118</v>
      </c>
      <c r="B4" s="268"/>
      <c r="C4" s="268"/>
      <c r="D4" s="268"/>
      <c r="E4" s="268"/>
      <c r="F4" s="268"/>
      <c r="G4" s="269"/>
    </row>
    <row r="5" spans="1:7" x14ac:dyDescent="0.25">
      <c r="A5" s="295" t="s">
        <v>3134</v>
      </c>
      <c r="B5" s="291" t="str">
        <f>ANIO5R</f>
        <v>2015 ¹ (c)</v>
      </c>
      <c r="C5" s="291" t="str">
        <f>ANIO4R</f>
        <v>2016 ¹ (c)</v>
      </c>
      <c r="D5" s="291" t="str">
        <f>ANIO3R</f>
        <v>2017 ¹ (c)</v>
      </c>
      <c r="E5" s="291" t="str">
        <f>ANIO2R</f>
        <v>2018 ¹ (c)</v>
      </c>
      <c r="F5" s="291" t="str">
        <f>ANIO1R</f>
        <v>2019 ¹ (c)</v>
      </c>
      <c r="G5" s="51">
        <f>ANIO_INFORME</f>
        <v>2020</v>
      </c>
    </row>
    <row r="6" spans="1:7" ht="32.1" customHeight="1" x14ac:dyDescent="0.25">
      <c r="A6" s="296"/>
      <c r="B6" s="292"/>
      <c r="C6" s="292"/>
      <c r="D6" s="292"/>
      <c r="E6" s="292"/>
      <c r="F6" s="292"/>
      <c r="G6" s="88" t="s">
        <v>3287</v>
      </c>
    </row>
    <row r="7" spans="1:7" ht="14.25" x14ac:dyDescent="0.45">
      <c r="A7" s="52" t="s">
        <v>484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446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447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448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449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450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451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452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453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454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446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447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448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456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454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90" t="s">
        <v>3284</v>
      </c>
      <c r="B32" s="290"/>
      <c r="C32" s="290"/>
      <c r="D32" s="290"/>
      <c r="E32" s="290"/>
      <c r="F32" s="290"/>
      <c r="G32" s="290"/>
    </row>
    <row r="33" spans="1:7" x14ac:dyDescent="0.25">
      <c r="A33" s="290" t="s">
        <v>3285</v>
      </c>
      <c r="B33" s="290"/>
      <c r="C33" s="290"/>
      <c r="D33" s="290"/>
      <c r="E33" s="290"/>
      <c r="F33" s="290"/>
      <c r="G33" s="29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70" t="s">
        <v>487</v>
      </c>
      <c r="B1" s="270"/>
      <c r="C1" s="270"/>
      <c r="D1" s="270"/>
      <c r="E1" s="270"/>
      <c r="F1" s="270"/>
      <c r="G1" s="111"/>
    </row>
    <row r="2" spans="1:7" ht="14.25" x14ac:dyDescent="0.45">
      <c r="A2" s="258" t="str">
        <f>ENTE_PUBLICO</f>
        <v>CASA DE LA CULTURA DEL MUNICIPIO DE VALLE DE SANTIAGO, GTO., Gobierno del Estado de Guanajuato</v>
      </c>
      <c r="B2" s="259"/>
      <c r="C2" s="259"/>
      <c r="D2" s="259"/>
      <c r="E2" s="259"/>
      <c r="F2" s="260"/>
    </row>
    <row r="3" spans="1:7" ht="14.25" x14ac:dyDescent="0.45">
      <c r="A3" s="267" t="s">
        <v>488</v>
      </c>
      <c r="B3" s="268"/>
      <c r="C3" s="268"/>
      <c r="D3" s="268"/>
      <c r="E3" s="268"/>
      <c r="F3" s="269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5" t="s">
        <v>494</v>
      </c>
      <c r="B5" s="5"/>
      <c r="C5" s="5"/>
      <c r="D5" s="5"/>
      <c r="E5" s="5"/>
      <c r="F5" s="5"/>
    </row>
    <row r="6" spans="1:7" ht="30" x14ac:dyDescent="0.25">
      <c r="A6" s="136" t="s">
        <v>495</v>
      </c>
      <c r="B6" s="60"/>
      <c r="C6" s="60"/>
      <c r="D6" s="60"/>
      <c r="E6" s="60"/>
      <c r="F6" s="60"/>
    </row>
    <row r="7" spans="1:7" x14ac:dyDescent="0.25">
      <c r="A7" s="136" t="s">
        <v>496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497</v>
      </c>
      <c r="B9" s="54"/>
      <c r="C9" s="54"/>
      <c r="D9" s="54"/>
      <c r="E9" s="54"/>
      <c r="F9" s="54"/>
    </row>
    <row r="10" spans="1:7" ht="14.25" x14ac:dyDescent="0.45">
      <c r="A10" s="136" t="s">
        <v>498</v>
      </c>
      <c r="B10" s="60"/>
      <c r="C10" s="60"/>
      <c r="D10" s="60"/>
      <c r="E10" s="60"/>
      <c r="F10" s="60"/>
    </row>
    <row r="11" spans="1:7" x14ac:dyDescent="0.25">
      <c r="A11" s="138" t="s">
        <v>499</v>
      </c>
      <c r="B11" s="60"/>
      <c r="C11" s="60"/>
      <c r="D11" s="60"/>
      <c r="E11" s="60"/>
      <c r="F11" s="60"/>
    </row>
    <row r="12" spans="1:7" x14ac:dyDescent="0.25">
      <c r="A12" s="138" t="s">
        <v>500</v>
      </c>
      <c r="B12" s="60"/>
      <c r="C12" s="60"/>
      <c r="D12" s="60"/>
      <c r="E12" s="60"/>
      <c r="F12" s="60"/>
    </row>
    <row r="13" spans="1:7" ht="14.25" x14ac:dyDescent="0.45">
      <c r="A13" s="138" t="s">
        <v>501</v>
      </c>
      <c r="B13" s="60"/>
      <c r="C13" s="60"/>
      <c r="D13" s="60"/>
      <c r="E13" s="60"/>
      <c r="F13" s="60"/>
    </row>
    <row r="14" spans="1:7" ht="14.25" x14ac:dyDescent="0.45">
      <c r="A14" s="136" t="s">
        <v>502</v>
      </c>
      <c r="B14" s="60"/>
      <c r="C14" s="60"/>
      <c r="D14" s="60"/>
      <c r="E14" s="60"/>
      <c r="F14" s="60"/>
    </row>
    <row r="15" spans="1:7" x14ac:dyDescent="0.25">
      <c r="A15" s="138" t="s">
        <v>499</v>
      </c>
      <c r="B15" s="60"/>
      <c r="C15" s="60"/>
      <c r="D15" s="60"/>
      <c r="E15" s="60"/>
      <c r="F15" s="60"/>
    </row>
    <row r="16" spans="1:7" x14ac:dyDescent="0.25">
      <c r="A16" s="138" t="s">
        <v>500</v>
      </c>
      <c r="B16" s="60"/>
      <c r="C16" s="60"/>
      <c r="D16" s="60"/>
      <c r="E16" s="60"/>
      <c r="F16" s="60"/>
    </row>
    <row r="17" spans="1:6" ht="14.25" x14ac:dyDescent="0.45">
      <c r="A17" s="138" t="s">
        <v>501</v>
      </c>
      <c r="B17" s="60"/>
      <c r="C17" s="60"/>
      <c r="D17" s="60"/>
      <c r="E17" s="60"/>
      <c r="F17" s="60"/>
    </row>
    <row r="18" spans="1:6" ht="14.25" x14ac:dyDescent="0.45">
      <c r="A18" s="136" t="s">
        <v>503</v>
      </c>
      <c r="B18" s="144"/>
      <c r="C18" s="60"/>
      <c r="D18" s="60"/>
      <c r="E18" s="60"/>
      <c r="F18" s="60"/>
    </row>
    <row r="19" spans="1:6" x14ac:dyDescent="0.25">
      <c r="A19" s="136" t="s">
        <v>504</v>
      </c>
      <c r="B19" s="60"/>
      <c r="C19" s="60"/>
      <c r="D19" s="60"/>
      <c r="E19" s="60"/>
      <c r="F19" s="60"/>
    </row>
    <row r="20" spans="1:6" x14ac:dyDescent="0.25">
      <c r="A20" s="136" t="s">
        <v>505</v>
      </c>
      <c r="B20" s="145"/>
      <c r="C20" s="145"/>
      <c r="D20" s="145"/>
      <c r="E20" s="145"/>
      <c r="F20" s="145"/>
    </row>
    <row r="21" spans="1:6" x14ac:dyDescent="0.25">
      <c r="A21" s="136" t="s">
        <v>506</v>
      </c>
      <c r="B21" s="145"/>
      <c r="C21" s="145"/>
      <c r="D21" s="145"/>
      <c r="E21" s="145"/>
      <c r="F21" s="145"/>
    </row>
    <row r="22" spans="1:6" ht="14.25" x14ac:dyDescent="0.45">
      <c r="A22" s="64" t="s">
        <v>507</v>
      </c>
      <c r="B22" s="145"/>
      <c r="C22" s="145"/>
      <c r="D22" s="145"/>
      <c r="E22" s="145"/>
      <c r="F22" s="145"/>
    </row>
    <row r="23" spans="1:6" ht="14.25" x14ac:dyDescent="0.45">
      <c r="A23" s="64" t="s">
        <v>508</v>
      </c>
      <c r="B23" s="145"/>
      <c r="C23" s="145"/>
      <c r="D23" s="145"/>
      <c r="E23" s="145"/>
      <c r="F23" s="145"/>
    </row>
    <row r="24" spans="1:6" x14ac:dyDescent="0.25">
      <c r="A24" s="64" t="s">
        <v>509</v>
      </c>
      <c r="B24" s="146"/>
      <c r="C24" s="60"/>
      <c r="D24" s="60"/>
      <c r="E24" s="60"/>
      <c r="F24" s="60"/>
    </row>
    <row r="25" spans="1:6" ht="14.25" x14ac:dyDescent="0.45">
      <c r="A25" s="136" t="s">
        <v>510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511</v>
      </c>
      <c r="B27" s="54"/>
      <c r="C27" s="54"/>
      <c r="D27" s="54"/>
      <c r="E27" s="54"/>
      <c r="F27" s="54"/>
    </row>
    <row r="28" spans="1:6" ht="14.25" x14ac:dyDescent="0.45">
      <c r="A28" s="136" t="s">
        <v>512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513</v>
      </c>
      <c r="B30" s="54"/>
      <c r="C30" s="54"/>
      <c r="D30" s="54"/>
      <c r="E30" s="54"/>
      <c r="F30" s="54"/>
    </row>
    <row r="31" spans="1:6" ht="14.25" x14ac:dyDescent="0.45">
      <c r="A31" s="136" t="s">
        <v>498</v>
      </c>
      <c r="B31" s="60"/>
      <c r="C31" s="60"/>
      <c r="D31" s="60"/>
      <c r="E31" s="60"/>
      <c r="F31" s="60"/>
    </row>
    <row r="32" spans="1:6" ht="14.25" x14ac:dyDescent="0.45">
      <c r="A32" s="136" t="s">
        <v>502</v>
      </c>
      <c r="B32" s="60"/>
      <c r="C32" s="60"/>
      <c r="D32" s="60"/>
      <c r="E32" s="60"/>
      <c r="F32" s="60"/>
    </row>
    <row r="33" spans="1:6" ht="14.25" x14ac:dyDescent="0.45">
      <c r="A33" s="136" t="s">
        <v>514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515</v>
      </c>
      <c r="B35" s="54"/>
      <c r="C35" s="54"/>
      <c r="D35" s="54"/>
      <c r="E35" s="54"/>
      <c r="F35" s="54"/>
    </row>
    <row r="36" spans="1:6" x14ac:dyDescent="0.25">
      <c r="A36" s="136" t="s">
        <v>516</v>
      </c>
      <c r="B36" s="60"/>
      <c r="C36" s="60"/>
      <c r="D36" s="60"/>
      <c r="E36" s="60"/>
      <c r="F36" s="60"/>
    </row>
    <row r="37" spans="1:6" x14ac:dyDescent="0.25">
      <c r="A37" s="136" t="s">
        <v>517</v>
      </c>
      <c r="B37" s="60"/>
      <c r="C37" s="60"/>
      <c r="D37" s="60"/>
      <c r="E37" s="60"/>
      <c r="F37" s="60"/>
    </row>
    <row r="38" spans="1:6" ht="14.25" x14ac:dyDescent="0.45">
      <c r="A38" s="136" t="s">
        <v>518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519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520</v>
      </c>
      <c r="B42" s="54"/>
      <c r="C42" s="54"/>
      <c r="D42" s="54"/>
      <c r="E42" s="54"/>
      <c r="F42" s="54"/>
    </row>
    <row r="43" spans="1:6" x14ac:dyDescent="0.25">
      <c r="A43" s="136" t="s">
        <v>521</v>
      </c>
      <c r="B43" s="60"/>
      <c r="C43" s="60"/>
      <c r="D43" s="60"/>
      <c r="E43" s="60"/>
      <c r="F43" s="60"/>
    </row>
    <row r="44" spans="1:6" x14ac:dyDescent="0.25">
      <c r="A44" s="136" t="s">
        <v>522</v>
      </c>
      <c r="B44" s="60"/>
      <c r="C44" s="60"/>
      <c r="D44" s="60"/>
      <c r="E44" s="60"/>
      <c r="F44" s="60"/>
    </row>
    <row r="45" spans="1:6" x14ac:dyDescent="0.25">
      <c r="A45" s="136" t="s">
        <v>523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5"/>
      <c r="C48" s="145"/>
      <c r="D48" s="145"/>
      <c r="E48" s="145"/>
      <c r="F48" s="145"/>
    </row>
    <row r="49" spans="1:6" x14ac:dyDescent="0.25">
      <c r="A49" s="64" t="s">
        <v>523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525</v>
      </c>
      <c r="B51" s="54"/>
      <c r="C51" s="54"/>
      <c r="D51" s="54"/>
      <c r="E51" s="54"/>
      <c r="F51" s="54"/>
    </row>
    <row r="52" spans="1:6" x14ac:dyDescent="0.25">
      <c r="A52" s="136" t="s">
        <v>522</v>
      </c>
      <c r="B52" s="60"/>
      <c r="C52" s="60"/>
      <c r="D52" s="60"/>
      <c r="E52" s="60"/>
      <c r="F52" s="60"/>
    </row>
    <row r="53" spans="1:6" x14ac:dyDescent="0.25">
      <c r="A53" s="136" t="s">
        <v>523</v>
      </c>
      <c r="B53" s="60"/>
      <c r="C53" s="60"/>
      <c r="D53" s="60"/>
      <c r="E53" s="60"/>
      <c r="F53" s="60"/>
    </row>
    <row r="54" spans="1:6" x14ac:dyDescent="0.25">
      <c r="A54" s="136" t="s">
        <v>526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527</v>
      </c>
      <c r="B56" s="54"/>
      <c r="C56" s="54"/>
      <c r="D56" s="54"/>
      <c r="E56" s="54"/>
      <c r="F56" s="54"/>
    </row>
    <row r="57" spans="1:6" x14ac:dyDescent="0.25">
      <c r="A57" s="136" t="s">
        <v>522</v>
      </c>
      <c r="B57" s="60"/>
      <c r="C57" s="60"/>
      <c r="D57" s="60"/>
      <c r="E57" s="60"/>
      <c r="F57" s="60"/>
    </row>
    <row r="58" spans="1:6" x14ac:dyDescent="0.25">
      <c r="A58" s="136" t="s">
        <v>523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528</v>
      </c>
      <c r="B60" s="54"/>
      <c r="C60" s="54"/>
      <c r="D60" s="54"/>
      <c r="E60" s="54"/>
      <c r="F60" s="54"/>
    </row>
    <row r="61" spans="1:6" x14ac:dyDescent="0.25">
      <c r="A61" s="136" t="s">
        <v>529</v>
      </c>
      <c r="B61" s="60"/>
      <c r="C61" s="60"/>
      <c r="D61" s="60"/>
      <c r="E61" s="60"/>
      <c r="F61" s="60"/>
    </row>
    <row r="62" spans="1:6" x14ac:dyDescent="0.25">
      <c r="A62" s="136" t="s">
        <v>530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531</v>
      </c>
      <c r="B64" s="54"/>
      <c r="C64" s="54"/>
      <c r="D64" s="54"/>
      <c r="E64" s="54"/>
      <c r="F64" s="54"/>
    </row>
    <row r="65" spans="1:6" x14ac:dyDescent="0.25">
      <c r="A65" s="136" t="s">
        <v>532</v>
      </c>
      <c r="B65" s="60"/>
      <c r="C65" s="60"/>
      <c r="D65" s="60"/>
      <c r="E65" s="60"/>
      <c r="F65" s="60"/>
    </row>
    <row r="66" spans="1:6" x14ac:dyDescent="0.25">
      <c r="A66" s="136" t="s">
        <v>533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70" t="s">
        <v>537</v>
      </c>
      <c r="B1" s="270"/>
      <c r="C1" s="270"/>
      <c r="D1" s="270"/>
      <c r="E1" s="270"/>
      <c r="F1" s="270"/>
    </row>
    <row r="2" spans="1:6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60"/>
    </row>
    <row r="3" spans="1:6" x14ac:dyDescent="0.25">
      <c r="A3" s="261" t="s">
        <v>117</v>
      </c>
      <c r="B3" s="262"/>
      <c r="C3" s="262"/>
      <c r="D3" s="262"/>
      <c r="E3" s="262"/>
      <c r="F3" s="263"/>
    </row>
    <row r="4" spans="1:6" ht="14.25" x14ac:dyDescent="0.45">
      <c r="A4" s="264" t="str">
        <f>PERIODO_INFORME</f>
        <v>Al 31 de diciembre de 2019 y al 31 de diciembre de 2020 (b)</v>
      </c>
      <c r="B4" s="265"/>
      <c r="C4" s="265"/>
      <c r="D4" s="265"/>
      <c r="E4" s="265"/>
      <c r="F4" s="266"/>
    </row>
    <row r="5" spans="1:6" ht="14.25" x14ac:dyDescent="0.45">
      <c r="A5" s="267" t="s">
        <v>118</v>
      </c>
      <c r="B5" s="268"/>
      <c r="C5" s="268"/>
      <c r="D5" s="268"/>
      <c r="E5" s="268"/>
      <c r="F5" s="269"/>
    </row>
    <row r="6" spans="1:6" s="3" customFormat="1" ht="28.5" x14ac:dyDescent="0.45">
      <c r="A6" s="132" t="s">
        <v>3276</v>
      </c>
      <c r="B6" s="133" t="str">
        <f>ANIO</f>
        <v>2020 (d)</v>
      </c>
      <c r="C6" s="130" t="str">
        <f>ULTIMO</f>
        <v>31 de diciembre de 2019 (e)</v>
      </c>
      <c r="D6" s="134" t="s">
        <v>0</v>
      </c>
      <c r="E6" s="133" t="str">
        <f>ANIO</f>
        <v>2020 (d)</v>
      </c>
      <c r="F6" s="130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64213.3</v>
      </c>
      <c r="C9" s="60">
        <f>SUM(C10:C16)</f>
        <v>254940.13</v>
      </c>
      <c r="D9" s="100" t="s">
        <v>54</v>
      </c>
      <c r="E9" s="60">
        <f>SUM(E10:E18)</f>
        <v>171536.47</v>
      </c>
      <c r="F9" s="60">
        <f>SUM(F10:F18)</f>
        <v>168340.5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49">
        <v>64213.3</v>
      </c>
      <c r="C11" s="149">
        <v>254940.13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60"/>
      <c r="F13" s="160"/>
    </row>
    <row r="14" spans="1:6" x14ac:dyDescent="0.25">
      <c r="A14" s="96" t="s">
        <v>8</v>
      </c>
      <c r="B14" s="148"/>
      <c r="C14" s="148"/>
      <c r="D14" s="101" t="s">
        <v>59</v>
      </c>
      <c r="E14" s="160"/>
      <c r="F14" s="160"/>
    </row>
    <row r="15" spans="1:6" x14ac:dyDescent="0.25">
      <c r="A15" s="96" t="s">
        <v>9</v>
      </c>
      <c r="B15" s="148"/>
      <c r="C15" s="148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1">
        <v>171536.47</v>
      </c>
      <c r="F16" s="161">
        <v>168340.5</v>
      </c>
    </row>
    <row r="17" spans="1:6" x14ac:dyDescent="0.25">
      <c r="A17" s="95" t="s">
        <v>11</v>
      </c>
      <c r="B17" s="60">
        <f>SUM(B18:B24)</f>
        <v>44153.83</v>
      </c>
      <c r="C17" s="60">
        <f>SUM(C18:C24)</f>
        <v>6331.14</v>
      </c>
      <c r="D17" s="101" t="s">
        <v>62</v>
      </c>
      <c r="E17" s="160"/>
      <c r="F17" s="160"/>
    </row>
    <row r="18" spans="1:6" x14ac:dyDescent="0.25">
      <c r="A18" s="97" t="s">
        <v>12</v>
      </c>
      <c r="B18" s="151"/>
      <c r="C18" s="151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37900</v>
      </c>
      <c r="C20" s="152">
        <v>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2">
        <v>3254.03</v>
      </c>
      <c r="C21" s="152">
        <v>3331.34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5">
        <v>0</v>
      </c>
      <c r="F29" s="165">
        <v>0</v>
      </c>
    </row>
    <row r="30" spans="1:6" ht="14.25" customHeight="1" x14ac:dyDescent="0.25">
      <c r="A30" s="97" t="s">
        <v>24</v>
      </c>
      <c r="B30" s="153"/>
      <c r="C30" s="153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6"/>
      <c r="F32" s="166"/>
    </row>
    <row r="33" spans="1:6" x14ac:dyDescent="0.25">
      <c r="A33" s="97" t="s">
        <v>27</v>
      </c>
      <c r="B33" s="154"/>
      <c r="C33" s="154"/>
      <c r="D33" s="101" t="s">
        <v>78</v>
      </c>
      <c r="E33" s="166"/>
      <c r="F33" s="166"/>
    </row>
    <row r="34" spans="1:6" x14ac:dyDescent="0.25">
      <c r="A34" s="97" t="s">
        <v>28</v>
      </c>
      <c r="B34" s="154"/>
      <c r="C34" s="154"/>
      <c r="D34" s="101" t="s">
        <v>79</v>
      </c>
      <c r="E34" s="166"/>
      <c r="F34" s="166"/>
    </row>
    <row r="35" spans="1:6" x14ac:dyDescent="0.25">
      <c r="A35" s="97" t="s">
        <v>29</v>
      </c>
      <c r="B35" s="154"/>
      <c r="C35" s="154"/>
      <c r="D35" s="101" t="s">
        <v>80</v>
      </c>
      <c r="E35" s="166"/>
      <c r="F35" s="166"/>
    </row>
    <row r="36" spans="1:6" x14ac:dyDescent="0.25">
      <c r="A36" s="97" t="s">
        <v>30</v>
      </c>
      <c r="B36" s="154"/>
      <c r="C36" s="154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108367.13</v>
      </c>
      <c r="C47" s="61">
        <f>C9+C17+C25+C31+C38+C41</f>
        <v>261271.27000000002</v>
      </c>
      <c r="D47" s="99" t="s">
        <v>91</v>
      </c>
      <c r="E47" s="61">
        <f>E9+E19+E23+E26+E27+E31+E38+E42</f>
        <v>171536.47</v>
      </c>
      <c r="F47" s="61">
        <f>F9+F19+F23+F26+F27+F31+F38+F42</f>
        <v>168340.5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69">
        <v>0</v>
      </c>
      <c r="F50" s="169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69">
        <v>0</v>
      </c>
      <c r="F51" s="169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69">
        <v>0</v>
      </c>
      <c r="F52" s="169">
        <v>0</v>
      </c>
    </row>
    <row r="53" spans="1:6" x14ac:dyDescent="0.25">
      <c r="A53" s="95" t="s">
        <v>44</v>
      </c>
      <c r="B53" s="159">
        <v>712812.22</v>
      </c>
      <c r="C53" s="159">
        <v>660022.43000000005</v>
      </c>
      <c r="D53" s="100" t="s">
        <v>96</v>
      </c>
      <c r="E53" s="169">
        <v>0</v>
      </c>
      <c r="F53" s="169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69">
        <v>0</v>
      </c>
      <c r="F54" s="169">
        <v>0</v>
      </c>
    </row>
    <row r="55" spans="1:6" x14ac:dyDescent="0.25">
      <c r="A55" s="95" t="s">
        <v>46</v>
      </c>
      <c r="B55" s="159">
        <v>-385653.02</v>
      </c>
      <c r="C55" s="159">
        <v>-322137.86</v>
      </c>
      <c r="D55" s="37" t="s">
        <v>98</v>
      </c>
      <c r="E55" s="169">
        <v>0</v>
      </c>
      <c r="F55" s="169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171536.47</v>
      </c>
      <c r="F59" s="61">
        <f>F47+F57</f>
        <v>168340.5</v>
      </c>
    </row>
    <row r="60" spans="1:6" x14ac:dyDescent="0.25">
      <c r="A60" s="55" t="s">
        <v>50</v>
      </c>
      <c r="B60" s="61">
        <f>SUM(B50:B58)</f>
        <v>327159.19999999995</v>
      </c>
      <c r="C60" s="61">
        <f>SUM(C50:C58)</f>
        <v>337884.57000000007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435526.32999999996</v>
      </c>
      <c r="C62" s="61">
        <f>SUM(C47+C60)</f>
        <v>599155.84000000008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0">
        <v>0</v>
      </c>
      <c r="F64" s="170">
        <v>0</v>
      </c>
    </row>
    <row r="65" spans="1:6" x14ac:dyDescent="0.25">
      <c r="A65" s="54"/>
      <c r="B65" s="54"/>
      <c r="C65" s="54"/>
      <c r="D65" s="41" t="s">
        <v>104</v>
      </c>
      <c r="E65" s="170">
        <v>0</v>
      </c>
      <c r="F65" s="170">
        <v>0</v>
      </c>
    </row>
    <row r="66" spans="1:6" x14ac:dyDescent="0.25">
      <c r="A66" s="54"/>
      <c r="B66" s="54"/>
      <c r="C66" s="54"/>
      <c r="D66" s="103" t="s">
        <v>105</v>
      </c>
      <c r="E66" s="170">
        <v>0</v>
      </c>
      <c r="F66" s="170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263989.86</v>
      </c>
      <c r="F68" s="77">
        <f>SUM(F69:F73)</f>
        <v>430815.33999999997</v>
      </c>
    </row>
    <row r="69" spans="1:6" x14ac:dyDescent="0.25">
      <c r="A69" s="12"/>
      <c r="B69" s="54"/>
      <c r="C69" s="54"/>
      <c r="D69" s="103" t="s">
        <v>107</v>
      </c>
      <c r="E69" s="171">
        <v>-166825.48000000001</v>
      </c>
      <c r="F69" s="171">
        <v>125768.6</v>
      </c>
    </row>
    <row r="70" spans="1:6" x14ac:dyDescent="0.25">
      <c r="A70" s="12"/>
      <c r="B70" s="54"/>
      <c r="C70" s="54"/>
      <c r="D70" s="103" t="s">
        <v>108</v>
      </c>
      <c r="E70" s="171">
        <v>430815.34</v>
      </c>
      <c r="F70" s="171">
        <v>305046.74</v>
      </c>
    </row>
    <row r="71" spans="1:6" x14ac:dyDescent="0.25">
      <c r="A71" s="12"/>
      <c r="B71" s="54"/>
      <c r="C71" s="54"/>
      <c r="D71" s="103" t="s">
        <v>109</v>
      </c>
      <c r="E71" s="171">
        <v>0</v>
      </c>
      <c r="F71" s="171">
        <v>0</v>
      </c>
    </row>
    <row r="72" spans="1:6" x14ac:dyDescent="0.25">
      <c r="A72" s="12"/>
      <c r="B72" s="54"/>
      <c r="C72" s="54"/>
      <c r="D72" s="103" t="s">
        <v>110</v>
      </c>
      <c r="E72" s="171">
        <v>0</v>
      </c>
      <c r="F72" s="171">
        <v>0</v>
      </c>
    </row>
    <row r="73" spans="1:6" x14ac:dyDescent="0.25">
      <c r="A73" s="12"/>
      <c r="B73" s="54"/>
      <c r="C73" s="54"/>
      <c r="D73" s="103" t="s">
        <v>111</v>
      </c>
      <c r="E73" s="171">
        <v>0</v>
      </c>
      <c r="F73" s="17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2">
        <v>0</v>
      </c>
      <c r="F76" s="172">
        <v>0</v>
      </c>
    </row>
    <row r="77" spans="1:6" x14ac:dyDescent="0.25">
      <c r="A77" s="12"/>
      <c r="B77" s="54"/>
      <c r="C77" s="54"/>
      <c r="D77" s="100" t="s">
        <v>114</v>
      </c>
      <c r="E77" s="172">
        <v>0</v>
      </c>
      <c r="F77" s="172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263989.86</v>
      </c>
      <c r="F79" s="61">
        <f>F63+F68+F75</f>
        <v>430815.33999999997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435526.32999999996</v>
      </c>
      <c r="F81" s="61">
        <f>F59+F79</f>
        <v>599155.84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64213.3</v>
      </c>
      <c r="Q4" s="18">
        <f>'Formato 1'!C9</f>
        <v>254940.13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64213.3</v>
      </c>
      <c r="Q6" s="18">
        <f>'Formato 1'!C11</f>
        <v>254940.13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44153.83</v>
      </c>
      <c r="Q12" s="18">
        <f>'Formato 1'!C17</f>
        <v>6331.14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37900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3254.03</v>
      </c>
      <c r="Q16" s="18">
        <f>'Formato 1'!C21</f>
        <v>3331.34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108367.13</v>
      </c>
      <c r="Q42" s="18">
        <f>'Formato 1'!C47</f>
        <v>261271.27000000002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712812.22</v>
      </c>
      <c r="Q47">
        <f>'Formato 1'!C53</f>
        <v>660022.43000000005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-385653.02</v>
      </c>
      <c r="Q49">
        <f>'Formato 1'!C55</f>
        <v>-322137.86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327159.19999999995</v>
      </c>
      <c r="Q53">
        <f>'Formato 1'!C60</f>
        <v>337884.57000000007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435526.32999999996</v>
      </c>
      <c r="Q54">
        <f>'Formato 1'!C62</f>
        <v>599155.84000000008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171536.47</v>
      </c>
      <c r="Q57">
        <f>'Formato 1'!F9</f>
        <v>168340.5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171536.47</v>
      </c>
      <c r="Q64">
        <f>'Formato 1'!F16</f>
        <v>168340.5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171536.47</v>
      </c>
      <c r="Q95">
        <f>'Formato 1'!F47</f>
        <v>168340.5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171536.47</v>
      </c>
      <c r="Q104">
        <f>'Formato 1'!F59</f>
        <v>168340.5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263989.86</v>
      </c>
      <c r="Q110">
        <f>'Formato 1'!F68</f>
        <v>430815.33999999997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-166825.48000000001</v>
      </c>
      <c r="Q111">
        <f>'Formato 1'!F69</f>
        <v>125768.6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430815.34</v>
      </c>
      <c r="Q112">
        <f>'Formato 1'!F70</f>
        <v>305046.74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263989.86</v>
      </c>
      <c r="Q119">
        <f>'Formato 1'!F79</f>
        <v>430815.33999999997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435526.32999999996</v>
      </c>
      <c r="Q120">
        <f>'Formato 1'!F81</f>
        <v>599155.84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72" t="s">
        <v>536</v>
      </c>
      <c r="B1" s="272"/>
      <c r="C1" s="272"/>
      <c r="D1" s="272"/>
      <c r="E1" s="272"/>
      <c r="F1" s="272"/>
      <c r="G1" s="272"/>
      <c r="H1" s="272"/>
    </row>
    <row r="2" spans="1:9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59"/>
      <c r="H2" s="260"/>
    </row>
    <row r="3" spans="1:9" x14ac:dyDescent="0.25">
      <c r="A3" s="261" t="s">
        <v>120</v>
      </c>
      <c r="B3" s="262"/>
      <c r="C3" s="262"/>
      <c r="D3" s="262"/>
      <c r="E3" s="262"/>
      <c r="F3" s="262"/>
      <c r="G3" s="262"/>
      <c r="H3" s="263"/>
    </row>
    <row r="4" spans="1:9" ht="14.25" x14ac:dyDescent="0.45">
      <c r="A4" s="264" t="str">
        <f>PERIODO_INFORME</f>
        <v>Al 31 de diciembre de 2019 y al 31 de diciembre de 2020 (b)</v>
      </c>
      <c r="B4" s="265"/>
      <c r="C4" s="265"/>
      <c r="D4" s="265"/>
      <c r="E4" s="265"/>
      <c r="F4" s="265"/>
      <c r="G4" s="265"/>
      <c r="H4" s="266"/>
    </row>
    <row r="5" spans="1:9" ht="14.25" x14ac:dyDescent="0.45">
      <c r="A5" s="267" t="s">
        <v>118</v>
      </c>
      <c r="B5" s="268"/>
      <c r="C5" s="268"/>
      <c r="D5" s="268"/>
      <c r="E5" s="268"/>
      <c r="F5" s="268"/>
      <c r="G5" s="268"/>
      <c r="H5" s="269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ht="14.25" customHeight="1" x14ac:dyDescent="0.25">
      <c r="A18" s="106" t="s">
        <v>136</v>
      </c>
      <c r="B18" s="173">
        <v>168340.5</v>
      </c>
      <c r="C18" s="131"/>
      <c r="D18" s="131"/>
      <c r="E18" s="131"/>
      <c r="F18" s="175">
        <v>171536.47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168340.5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171536.47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71" t="s">
        <v>3292</v>
      </c>
      <c r="B33" s="271"/>
      <c r="C33" s="271"/>
      <c r="D33" s="271"/>
      <c r="E33" s="271"/>
      <c r="F33" s="271"/>
      <c r="G33" s="271"/>
      <c r="H33" s="271"/>
    </row>
    <row r="34" spans="1:8" ht="12" customHeight="1" x14ac:dyDescent="0.25">
      <c r="A34" s="271"/>
      <c r="B34" s="271"/>
      <c r="C34" s="271"/>
      <c r="D34" s="271"/>
      <c r="E34" s="271"/>
      <c r="F34" s="271"/>
      <c r="G34" s="271"/>
      <c r="H34" s="271"/>
    </row>
    <row r="35" spans="1:8" ht="12" customHeight="1" x14ac:dyDescent="0.25">
      <c r="A35" s="271"/>
      <c r="B35" s="271"/>
      <c r="C35" s="271"/>
      <c r="D35" s="271"/>
      <c r="E35" s="271"/>
      <c r="F35" s="271"/>
      <c r="G35" s="271"/>
      <c r="H35" s="271"/>
    </row>
    <row r="36" spans="1:8" ht="12" customHeight="1" x14ac:dyDescent="0.25">
      <c r="A36" s="271"/>
      <c r="B36" s="271"/>
      <c r="C36" s="271"/>
      <c r="D36" s="271"/>
      <c r="E36" s="271"/>
      <c r="F36" s="271"/>
      <c r="G36" s="271"/>
      <c r="H36" s="271"/>
    </row>
    <row r="37" spans="1:8" ht="12" customHeight="1" x14ac:dyDescent="0.25">
      <c r="A37" s="271"/>
      <c r="B37" s="271"/>
      <c r="C37" s="271"/>
      <c r="D37" s="271"/>
      <c r="E37" s="271"/>
      <c r="F37" s="271"/>
      <c r="G37" s="271"/>
      <c r="H37" s="271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/>
      <c r="C42" s="60"/>
      <c r="D42" s="60"/>
      <c r="E42" s="60"/>
      <c r="F42" s="60"/>
    </row>
    <row r="43" spans="1:8" s="24" customFormat="1" x14ac:dyDescent="0.25">
      <c r="A43" s="109" t="s">
        <v>441</v>
      </c>
      <c r="B43" s="60"/>
      <c r="C43" s="60"/>
      <c r="D43" s="60"/>
      <c r="E43" s="60"/>
      <c r="F43" s="60"/>
    </row>
    <row r="44" spans="1:8" s="24" customFormat="1" x14ac:dyDescent="0.25">
      <c r="A44" s="109" t="s">
        <v>442</v>
      </c>
      <c r="B44" s="60"/>
      <c r="C44" s="60"/>
      <c r="D44" s="60"/>
      <c r="E44" s="60"/>
      <c r="F44" s="60"/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168340.5</v>
      </c>
      <c r="Q12" s="18"/>
      <c r="R12" s="18"/>
      <c r="S12" s="18"/>
      <c r="T12" s="18">
        <f>'Formato 2'!F18</f>
        <v>171536.47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168340.5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171536.47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70" t="s">
        <v>535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11"/>
    </row>
    <row r="2" spans="1:12" ht="14.25" x14ac:dyDescent="0.45">
      <c r="A2" s="258" t="str">
        <f>ENTE_PUBLICO_A</f>
        <v>CASA DE LA CULTURA DEL MUNICIPIO DE VALLE DE SANTIAGO, GTO., Gobierno del Estado de Guanajuato (a)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2" x14ac:dyDescent="0.25">
      <c r="A3" s="261" t="s">
        <v>146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2" ht="14.25" x14ac:dyDescent="0.45">
      <c r="A4" s="264" t="str">
        <f>TRIMESTRE</f>
        <v>Del 1 de enero al 31 de diciembre de 2020 (b)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2" ht="14.25" x14ac:dyDescent="0.45">
      <c r="A5" s="261" t="s">
        <v>118</v>
      </c>
      <c r="B5" s="262"/>
      <c r="C5" s="262"/>
      <c r="D5" s="262"/>
      <c r="E5" s="262"/>
      <c r="F5" s="262"/>
      <c r="G5" s="262"/>
      <c r="H5" s="262"/>
      <c r="I5" s="262"/>
      <c r="J5" s="262"/>
      <c r="K5" s="263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2020 (k)</v>
      </c>
      <c r="J6" s="130" t="str">
        <f>MONTO2</f>
        <v>Monto pagado de la inversión actualizado al 31 de diciembre de 2020 (l)</v>
      </c>
      <c r="K6" s="130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2021-02-24T15:39:44Z</dcterms:modified>
</cp:coreProperties>
</file>