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<sst xmlns="http://schemas.openxmlformats.org/spreadsheetml/2006/main" count="27" uniqueCount="27">
  <si>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</si>
  <si>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</si>
  <si>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</si>
  <si>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</si>
  <si>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</si>
  <si>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</si>
  <si>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</si>
  <si>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</si>
  <si>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</si>
  <si>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</si>
  <si>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</si>
  <si>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</si>
  <si>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</si>
  <si>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</si>
  <si>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</si>
  <si>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</si>
  <si>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</si>
  <si>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</si>
  <si>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</si>
  <si>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</si>
  <si>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</si>
  <si>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</si>
  <si>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</si>
  <si>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</si>
  <si>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</si>
  <si>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</si>
  <si>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 
Estado Analitico del Activo 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</si>
</sst>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120" zoomScaleNormal="120" workbookViewId="0">
      <selection activeCell="I21" sqref="I2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474034646.60999995</v>
      </c>
      <c r="E4" s="13">
        <f>SUM(E6+E15)</f>
        <v>487370163.67000008</v>
      </c>
      <c r="F4" s="13">
        <f>SUM(F6+F15)</f>
        <v>427964978.74000001</v>
      </c>
      <c r="G4" s="13">
        <f>SUM(G6+G15)</f>
        <v>-13335517.060000017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410702963.58999997</v>
      </c>
      <c r="E6" s="13">
        <f>SUM(E7:E13)</f>
        <v>436917703.13000005</v>
      </c>
      <c r="F6" s="13">
        <f>SUM(F7:F13)</f>
        <v>143856042.84999996</v>
      </c>
      <c r="G6" s="18">
        <f>SUM(G7:G13)</f>
        <v>-26214739.540000051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291293787.45999998</v>
      </c>
      <c r="E7" s="18">
        <v>293918437.98000002</v>
      </c>
      <c r="F7" s="18">
        <f>C7+D7-E7</f>
        <v>126410273.78999996</v>
      </c>
      <c r="G7" s="18">
        <f t="shared" ref="G7:G13" si="0">F7-C7</f>
        <v>-2624650.5200000405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110706791.70999999</v>
      </c>
      <c r="E8" s="18">
        <v>112082319.92</v>
      </c>
      <c r="F8" s="18">
        <f t="shared" ref="F8:F13" si="1">C8+D8-E8</f>
        <v>7698863.4499999881</v>
      </c>
      <c r="G8" s="18">
        <f t="shared" si="0"/>
        <v>-1375528.2100000121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8702384.4199999999</v>
      </c>
      <c r="E9" s="18">
        <v>30916945.23</v>
      </c>
      <c r="F9" s="18">
        <f t="shared" si="1"/>
        <v>9746905.6100000031</v>
      </c>
      <c r="G9" s="18">
        <f t="shared" si="0"/>
        <v>-22214560.809999999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63331683.020000003</v>
      </c>
      <c r="E15" s="13">
        <f>SUM(E16:E24)</f>
        <v>50452460.539999999</v>
      </c>
      <c r="F15" s="13">
        <f>SUM(F16:F24)</f>
        <v>284108935.89000005</v>
      </c>
      <c r="G15" s="13">
        <f>SUM(G16:G24)</f>
        <v>12879222.480000034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61307848.130000003</v>
      </c>
      <c r="E18" s="19">
        <v>50452460.539999999</v>
      </c>
      <c r="F18" s="19">
        <f t="shared" si="3"/>
        <v>235391240.76000002</v>
      </c>
      <c r="G18" s="19">
        <f t="shared" si="2"/>
        <v>10855387.590000033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2015034.89</v>
      </c>
      <c r="E19" s="18">
        <v>0</v>
      </c>
      <c r="F19" s="18">
        <f t="shared" si="3"/>
        <v>81499541.120000005</v>
      </c>
      <c r="G19" s="18">
        <f t="shared" si="2"/>
        <v>2015034.8900000006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8800</v>
      </c>
      <c r="E20" s="18">
        <v>0</v>
      </c>
      <c r="F20" s="18">
        <f t="shared" si="3"/>
        <v>120366.91</v>
      </c>
      <c r="G20" s="18">
        <f t="shared" si="2"/>
        <v>8800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0</v>
      </c>
      <c r="F21" s="18">
        <f t="shared" si="3"/>
        <v>-34078972.57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2019-04-29T21:06:37Z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