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2018\DIGITA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71" i="6" l="1"/>
  <c r="H70" i="6"/>
  <c r="H15" i="6"/>
  <c r="H16" i="6"/>
  <c r="H17" i="6"/>
  <c r="H18" i="6"/>
  <c r="H19" i="6"/>
  <c r="H20" i="6"/>
  <c r="H21" i="6"/>
  <c r="H22" i="6"/>
  <c r="H14" i="6"/>
  <c r="H6" i="6"/>
  <c r="D14" i="5" l="1"/>
  <c r="D11" i="5"/>
  <c r="D9" i="5"/>
  <c r="D7" i="5"/>
  <c r="D65" i="4"/>
  <c r="D66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8" i="4"/>
  <c r="D9" i="4"/>
  <c r="D10" i="4"/>
  <c r="D11" i="4"/>
  <c r="D12" i="4"/>
  <c r="D13" i="4"/>
  <c r="D14" i="4"/>
  <c r="D15" i="4"/>
  <c r="D16" i="4"/>
  <c r="D17" i="4"/>
  <c r="D7" i="4"/>
  <c r="D8" i="8"/>
  <c r="D6" i="8"/>
  <c r="E25" i="5"/>
  <c r="H8" i="8"/>
  <c r="D5" i="6"/>
  <c r="D69" i="6"/>
  <c r="D53" i="6"/>
  <c r="D43" i="6"/>
  <c r="D33" i="6"/>
  <c r="D23" i="6"/>
  <c r="D13" i="6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07" i="4" l="1"/>
  <c r="G107" i="4"/>
  <c r="F107" i="4"/>
  <c r="E107" i="4"/>
  <c r="D107" i="4"/>
  <c r="H105" i="4"/>
  <c r="H103" i="4"/>
  <c r="H101" i="4"/>
  <c r="H99" i="4"/>
  <c r="H97" i="4"/>
  <c r="H95" i="4"/>
  <c r="H93" i="4"/>
  <c r="E105" i="4"/>
  <c r="E103" i="4"/>
  <c r="E101" i="4"/>
  <c r="E99" i="4"/>
  <c r="E97" i="4"/>
  <c r="E95" i="4"/>
  <c r="E93" i="4"/>
  <c r="C107" i="4"/>
  <c r="H85" i="4"/>
  <c r="G85" i="4"/>
  <c r="F85" i="4"/>
  <c r="H83" i="4"/>
  <c r="H82" i="4"/>
  <c r="H81" i="4"/>
  <c r="H80" i="4"/>
  <c r="E85" i="4"/>
  <c r="E83" i="4"/>
  <c r="E82" i="4"/>
  <c r="E81" i="4"/>
  <c r="E80" i="4"/>
  <c r="D85" i="4"/>
  <c r="C85" i="4"/>
  <c r="H13" i="4"/>
  <c r="H12" i="4"/>
  <c r="H11" i="4"/>
  <c r="H10" i="4"/>
  <c r="H9" i="4"/>
  <c r="H8" i="4"/>
  <c r="H7" i="4"/>
  <c r="G71" i="4"/>
  <c r="F71" i="4"/>
  <c r="C71" i="4"/>
  <c r="H40" i="5" l="1"/>
  <c r="H39" i="5"/>
  <c r="H38" i="5"/>
  <c r="H37" i="5"/>
  <c r="H36" i="5" s="1"/>
  <c r="H34" i="5"/>
  <c r="H33" i="5"/>
  <c r="H31" i="5"/>
  <c r="H29" i="5"/>
  <c r="H28" i="5"/>
  <c r="H11" i="5"/>
  <c r="E40" i="5"/>
  <c r="E39" i="5"/>
  <c r="E38" i="5"/>
  <c r="E36" i="5" s="1"/>
  <c r="E37" i="5"/>
  <c r="E34" i="5"/>
  <c r="E33" i="5"/>
  <c r="E32" i="5"/>
  <c r="H32" i="5" s="1"/>
  <c r="E31" i="5"/>
  <c r="E30" i="5"/>
  <c r="H30" i="5" s="1"/>
  <c r="E29" i="5"/>
  <c r="E28" i="5"/>
  <c r="E27" i="5"/>
  <c r="H27" i="5" s="1"/>
  <c r="E26" i="5"/>
  <c r="H26" i="5" s="1"/>
  <c r="E23" i="5"/>
  <c r="E22" i="5"/>
  <c r="E21" i="5"/>
  <c r="H20" i="5"/>
  <c r="E19" i="5"/>
  <c r="H18" i="5"/>
  <c r="H14" i="5"/>
  <c r="H9" i="5"/>
  <c r="H7" i="5"/>
  <c r="G36" i="5"/>
  <c r="G25" i="5"/>
  <c r="G16" i="5"/>
  <c r="G6" i="5"/>
  <c r="F36" i="5"/>
  <c r="F25" i="5"/>
  <c r="F16" i="5"/>
  <c r="F6" i="5"/>
  <c r="D36" i="5"/>
  <c r="D25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D16" i="8"/>
  <c r="C16" i="8"/>
  <c r="H8" i="6"/>
  <c r="H73" i="6"/>
  <c r="H66" i="6"/>
  <c r="H62" i="6"/>
  <c r="H58" i="6"/>
  <c r="H50" i="6"/>
  <c r="H40" i="6"/>
  <c r="H37" i="6"/>
  <c r="E76" i="6"/>
  <c r="H76" i="6" s="1"/>
  <c r="E75" i="6"/>
  <c r="H75" i="6" s="1"/>
  <c r="E74" i="6"/>
  <c r="H74" i="6" s="1"/>
  <c r="E73" i="6"/>
  <c r="E72" i="6"/>
  <c r="H72" i="6" s="1"/>
  <c r="E68" i="6"/>
  <c r="H68" i="6" s="1"/>
  <c r="E67" i="6"/>
  <c r="H67" i="6" s="1"/>
  <c r="E66" i="6"/>
  <c r="E65" i="6"/>
  <c r="H65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7" i="6"/>
  <c r="H57" i="6" s="1"/>
  <c r="H56" i="6"/>
  <c r="H55" i="6"/>
  <c r="H54" i="6"/>
  <c r="H52" i="6"/>
  <c r="H51" i="6"/>
  <c r="H49" i="6"/>
  <c r="H48" i="6"/>
  <c r="H47" i="6"/>
  <c r="H46" i="6"/>
  <c r="H45" i="6"/>
  <c r="H44" i="6"/>
  <c r="H42" i="6"/>
  <c r="H41" i="6"/>
  <c r="H39" i="6"/>
  <c r="H38" i="6"/>
  <c r="H36" i="6"/>
  <c r="H35" i="6"/>
  <c r="H34" i="6"/>
  <c r="H32" i="6"/>
  <c r="H31" i="6"/>
  <c r="H30" i="6"/>
  <c r="H29" i="6"/>
  <c r="H28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C69" i="6"/>
  <c r="C65" i="6"/>
  <c r="C57" i="6"/>
  <c r="C53" i="6"/>
  <c r="E53" i="6" s="1"/>
  <c r="C43" i="6"/>
  <c r="C33" i="6"/>
  <c r="C23" i="6"/>
  <c r="C13" i="6"/>
  <c r="E13" i="6" s="1"/>
  <c r="C5" i="6"/>
  <c r="E5" i="6" s="1"/>
  <c r="H23" i="5" l="1"/>
  <c r="H21" i="5"/>
  <c r="H19" i="5"/>
  <c r="H22" i="5"/>
  <c r="H25" i="5"/>
  <c r="C42" i="5"/>
  <c r="G42" i="5"/>
  <c r="F42" i="5"/>
  <c r="E16" i="8"/>
  <c r="H6" i="8"/>
  <c r="H16" i="8" s="1"/>
  <c r="E69" i="6"/>
  <c r="H69" i="6" s="1"/>
  <c r="H53" i="6"/>
  <c r="E43" i="6"/>
  <c r="H43" i="6" s="1"/>
  <c r="E33" i="6"/>
  <c r="H33" i="6" s="1"/>
  <c r="C77" i="6"/>
  <c r="G77" i="6"/>
  <c r="F77" i="6"/>
  <c r="H24" i="6" l="1"/>
  <c r="H11" i="6"/>
  <c r="H26" i="6"/>
  <c r="E23" i="6"/>
  <c r="E77" i="6" s="1"/>
  <c r="H27" i="6"/>
  <c r="H12" i="6"/>
  <c r="H10" i="6"/>
  <c r="H25" i="6"/>
  <c r="H9" i="6"/>
  <c r="H23" i="6" l="1"/>
  <c r="H13" i="6"/>
  <c r="H7" i="6"/>
  <c r="H5" i="6" l="1"/>
  <c r="H77" i="6" s="1"/>
  <c r="D77" i="6"/>
  <c r="H64" i="4"/>
  <c r="H67" i="4"/>
  <c r="H66" i="4"/>
  <c r="H63" i="4"/>
  <c r="H65" i="4" l="1"/>
  <c r="H62" i="4"/>
  <c r="E71" i="4"/>
  <c r="D71" i="4"/>
  <c r="E68" i="4"/>
  <c r="H68" i="4" s="1"/>
  <c r="H71" i="4" s="1"/>
  <c r="H12" i="5"/>
  <c r="H10" i="5"/>
  <c r="E12" i="5"/>
  <c r="E10" i="5"/>
  <c r="H8" i="5"/>
  <c r="E8" i="5"/>
  <c r="E13" i="5"/>
  <c r="E6" i="5" s="1"/>
  <c r="D6" i="5" l="1"/>
  <c r="H13" i="5"/>
  <c r="H6" i="5" s="1"/>
  <c r="E17" i="5"/>
  <c r="E16" i="5"/>
  <c r="D16" i="5" s="1"/>
  <c r="D42" i="5" s="1"/>
  <c r="H17" i="5" l="1"/>
  <c r="H16" i="5" s="1"/>
  <c r="H42" i="5" s="1"/>
  <c r="E42" i="5"/>
</calcChain>
</file>

<file path=xl/sharedStrings.xml><?xml version="1.0" encoding="utf-8"?>
<sst xmlns="http://schemas.openxmlformats.org/spreadsheetml/2006/main" count="258" uniqueCount="197">
  <si>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</si>
  <si>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</si>
  <si>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</si>
  <si>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</si>
  <si>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</si>
  <si>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</si>
  <si>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</si>
  <si>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</si>
  <si>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</si>
  <si>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</si>
  <si>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</si>
  <si>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</si>
  <si>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</si>
  <si>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</si>
  <si>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</si>
  <si>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</si>
  <si>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</si>
  <si>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</si>
  <si>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</si>
  <si>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</si>
  <si>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</si>
  <si>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</si>
  <si>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</si>
  <si>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</si>
  <si>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</si>
  <si>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</si>
  <si>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</si>
  <si>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</si>
  <si>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</si>
  <si>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</si>
  <si>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</si>
  <si>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</si>
  <si>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</si>
  <si>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</si>
  <si>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</si>
  <si>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</si>
  <si>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</si>
  <si>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</si>
  <si>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</si>
  <si>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</si>
  <si>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</si>
  <si>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</si>
  <si>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</si>
  <si>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</si>
  <si>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</si>
  <si>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</si>
  <si>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</si>
  <si>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</si>
  <si>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</si>
  <si>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</si>
  <si>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</si>
  <si>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</si>
  <si>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</si>
  <si>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</si>
  <si>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</si>
  <si>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</si>
  <si>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</si>
  <si>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</si>
  <si>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</si>
  <si>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</si>
  <si>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</si>
  <si>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</si>
  <si>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</si>
  <si>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</si>
  <si>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</si>
  <si>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</si>
  <si>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</si>
  <si>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</si>
  <si>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</si>
  <si>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</si>
  <si>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</si>
  <si>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</si>
  <si>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</si>
  <si>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</si>
  <si>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</si>
  <si>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</si>
  <si>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</si>
  <si>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</si>
  <si>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</si>
  <si>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</si>
  <si>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</si>
  <si>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</si>
  <si>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</si>
  <si>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</si>
  <si>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</si>
  <si>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</si>
  <si>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</si>
  <si>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</si>
  <si>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</si>
  <si>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</si>
  <si>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</si>
  <si>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</si>
  <si>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</si>
  <si>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</si>
  <si>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</si>
  <si>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</si>
  <si>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</si>
  <si>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</si>
  <si>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</si>
  <si>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</si>
  <si>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</si>
  <si>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</si>
  <si>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</si>
  <si>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</si>
  <si>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</si>
  <si>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</si>
  <si>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</si>
  <si>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</si>
  <si>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</si>
  <si>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</si>
  <si>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</si>
  <si>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</si>
  <si>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</si>
  <si>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</si>
  <si>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</si>
  <si>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</si>
  <si>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</si>
  <si>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</si>
  <si>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</si>
  <si>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</si>
  <si>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</si>
  <si>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</si>
  <si>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</si>
  <si>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</si>
  <si>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</si>
  <si>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</si>
  <si>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</si>
  <si>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</si>
  <si>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</si>
  <si>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</si>
  <si>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</si>
  <si>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</si>
  <si>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</si>
  <si>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</si>
  <si>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</si>
  <si>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</si>
  <si>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</si>
  <si>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</si>
  <si>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</si>
  <si>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</si>
  <si>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</si>
  <si>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</si>
  <si>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</si>
  <si>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</si>
  <si>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</si>
  <si>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</si>
  <si>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</si>
  <si>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</si>
  <si>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</si>
  <si>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</si>
  <si>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</si>
  <si>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</si>
  <si>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</si>
  <si>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</si>
  <si>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</si>
  <si>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</si>
  <si>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</si>
  <si>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</si>
  <si>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</si>
  <si>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</si>
  <si>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</si>
  <si>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</si>
  <si>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</si>
  <si>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</si>
  <si>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</si>
  <si>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</si>
  <si>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</si>
  <si>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</si>
  <si>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</si>
  <si>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</si>
  <si>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</si>
  <si>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</si>
  <si>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</si>
  <si>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</si>
  <si>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</si>
  <si>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</si>
  <si>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</si>
  <si>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</si>
  <si>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</si>
  <si>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DEPARTAMENTO DE ATENCIÓN AL JUVENTUD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</si>
  <si>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</si>
  <si>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</si>
  <si>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</si>
  <si>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</si>
  <si>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</si>
  <si>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</si>
  <si>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</si>
  <si>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</si>
  <si>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</si>
  <si>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DES DIR SEG PUB TRANSTO Y PROTCION CIVIL</t>
  </si>
  <si>
    <t>Gobierno (Federal/Estatal/Municipal) de MUNICIPIO DE VALLE DE SANTIAGO GTO
Estado Analítico del Ejercicio del Presupuesto de Egresos
Clasificación Administrativa
Del 1 de Enero al AL 30 DE JUNIO DEL 2018</t>
  </si>
  <si>
    <t>Sector Paraestatal del Gobierno (Federal/Estatal/Municipal) de MUNICIPIO DE VALLE DE SANTIAGO GTO
Estado Analítico del Ejercicio del Presupuesto de Egresos
Clasificación Administrativa
Del 1 de Enero al AL 30 DE JUNIO DEL 2018</t>
  </si>
  <si>
    <t>“Bajo protesta de decir verdad declaramos que los Estados Financieros y sus notas, son razonablemente correctos y son responsabilidad del emisor”.</t>
  </si>
  <si>
    <t>MUNICIPIO DE VALLE DE SANTIAGO GTO
ESTADO ANALÍTICO DEL EJERCICIO DEL PRESUPUESTO DE EGRESOS
CLASIFICACIÓN POR OBJETO DEL GASTO (CAPÍTULO Y CONCEPTO)
DEL 1 DE ENERO AL 30 DE JUNIO DEL 2018</t>
  </si>
  <si>
    <t>MUNICIPIO DE VALLE DE SANTIAGO GTO
ESTADO ANALÍTICO DEL EJERCICIO DEL PRESUPUESTO DE EGRESOS
CLASIFICACIÓN ECONÓMICA ( POR TIPO DE GASTO)
DEL 1 DE ENERO AL 30 DE JUNIO DEL 2018</t>
  </si>
  <si>
    <t>MUNICIPIO DE VALLE DE SANTIAGO GTO
ESTADO ANALÍTICO DEL EJERCICIO DEL PRESUPUESTO DE EGRESOS
CLASIFICACIÓN ADMINISTRATIVA 
DEL 1 DE ENERO AL 30 DE JUNIO DEL 2018</t>
  </si>
  <si>
    <t>MUNICIPIO DE VALLE DE SANTIAGO GTO
ESTADO ANALÍTICO DEL EJERCICIO DEL PRESUPUESTO DE EGRESOS
CLASIFICACIÓN FUNCIONAL (FINALIDAD Y FUNCIÓN)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</si>
</sst>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0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43" fontId="3" fillId="0" borderId="0" xfId="18" applyFont="1" applyFill="1" applyBorder="1" applyProtection="1">
      <protection locked="0"/>
    </xf>
    <xf numFmtId="43" fontId="9" fillId="0" borderId="0" xfId="20" applyFont="1"/>
    <xf numFmtId="0" fontId="7" fillId="2" borderId="9" xfId="9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9" fontId="2" fillId="0" borderId="0" xfId="8" applyNumberFormat="1" applyFill="1" applyBorder="1" applyAlignment="1">
      <alignment horizontal="left"/>
    </xf>
    <xf numFmtId="165" fontId="2" fillId="0" borderId="0" xfId="8" applyNumberFormat="1" applyFill="1" applyBorder="1"/>
    <xf numFmtId="166" fontId="2" fillId="0" borderId="0" xfId="8" applyNumberFormat="1" applyFill="1" applyBorder="1"/>
    <xf numFmtId="4" fontId="0" fillId="0" borderId="0" xfId="0" applyNumberFormat="1" applyFill="1" applyBorder="1" applyProtection="1">
      <protection locked="0"/>
    </xf>
    <xf numFmtId="4" fontId="7" fillId="0" borderId="0" xfId="0" applyNumberFormat="1" applyFont="1" applyFill="1" applyBorder="1" applyProtection="1">
      <protection locked="0"/>
    </xf>
    <xf numFmtId="43" fontId="1" fillId="0" borderId="0" xfId="20" applyFont="1"/>
    <xf numFmtId="43" fontId="1" fillId="0" borderId="0" xfId="20" applyFont="1"/>
    <xf numFmtId="43" fontId="1" fillId="0" borderId="0" xfId="20" applyFont="1"/>
    <xf numFmtId="43" fontId="1" fillId="0" borderId="0" xfId="20" applyFont="1"/>
    <xf numFmtId="43" fontId="1" fillId="0" borderId="0" xfId="20" applyFont="1"/>
    <xf numFmtId="43" fontId="1" fillId="0" borderId="0" xfId="20" applyFont="1"/>
    <xf numFmtId="4" fontId="0" fillId="0" borderId="0" xfId="0" applyNumberFormat="1" applyFont="1" applyProtection="1">
      <protection locked="0"/>
    </xf>
    <xf numFmtId="4" fontId="9" fillId="0" borderId="0" xfId="0" applyNumberFormat="1" applyFont="1"/>
    <xf numFmtId="4" fontId="9" fillId="0" borderId="15" xfId="0" applyNumberFormat="1" applyFont="1" applyBorder="1"/>
    <xf numFmtId="4" fontId="7" fillId="0" borderId="13" xfId="0" applyNumberFormat="1" applyFont="1" applyFill="1" applyBorder="1" applyProtection="1">
      <protection locked="0"/>
    </xf>
    <xf numFmtId="43" fontId="7" fillId="0" borderId="0" xfId="18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11" fillId="0" borderId="15" xfId="0" applyNumberFormat="1" applyFont="1" applyBorder="1"/>
    <xf numFmtId="4" fontId="11" fillId="0" borderId="0" xfId="0" applyNumberFormat="1" applyFont="1"/>
    <xf numFmtId="43" fontId="11" fillId="0" borderId="0" xfId="16" applyFon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wrapText="1"/>
      <protection locked="0"/>
    </xf>
    <xf numFmtId="0" fontId="3" fillId="0" borderId="0" xfId="8" applyFont="1" applyAlignment="1">
      <alignment vertical="top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7" fillId="2" borderId="2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</cellXfs>
  <cellStyles count="30">
    <cellStyle name="Euro" xfId="1"/>
    <cellStyle name="Millares" xfId="16" builtinId="3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illares 4" xfId="28"/>
    <cellStyle name="Millares 5" xfId="18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2 4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 7" xfId="19"/>
    <cellStyle name="Normal 8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5" style="52" bestFit="1" customWidth="1"/>
    <col min="10" max="16384" width="12" style="1"/>
  </cols>
  <sheetData>
    <row r="1" spans="1:10" ht="50.1" customHeight="1" x14ac:dyDescent="0.2">
      <c r="A1" s="90" t="s">
        <v>193</v>
      </c>
      <c r="B1" s="91"/>
      <c r="C1" s="91"/>
      <c r="D1" s="91"/>
      <c r="E1" s="91"/>
      <c r="F1" s="91"/>
      <c r="G1" s="91"/>
      <c r="H1" s="92"/>
    </row>
    <row r="2" spans="1:10" x14ac:dyDescent="0.2">
      <c r="A2" s="95" t="s">
        <v>54</v>
      </c>
      <c r="B2" s="96"/>
      <c r="C2" s="90" t="s">
        <v>60</v>
      </c>
      <c r="D2" s="91"/>
      <c r="E2" s="91"/>
      <c r="F2" s="91"/>
      <c r="G2" s="92"/>
      <c r="H2" s="93" t="s">
        <v>59</v>
      </c>
    </row>
    <row r="3" spans="1:10" ht="24.95" customHeight="1" x14ac:dyDescent="0.2">
      <c r="A3" s="97"/>
      <c r="B3" s="9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94"/>
    </row>
    <row r="4" spans="1:10" x14ac:dyDescent="0.2">
      <c r="A4" s="99"/>
      <c r="B4" s="10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8" t="s">
        <v>61</v>
      </c>
      <c r="B5" s="7"/>
      <c r="C5" s="76">
        <f>SUM(C6:C12)</f>
        <v>149610642.03</v>
      </c>
      <c r="D5" s="77">
        <f>SUM(D6:D12)</f>
        <v>2322937.4300000006</v>
      </c>
      <c r="E5" s="76">
        <f>C5+D5</f>
        <v>151933579.46000001</v>
      </c>
      <c r="F5" s="76">
        <f>SUM(F6:F12)</f>
        <v>56976442.420000002</v>
      </c>
      <c r="G5" s="76">
        <f>SUM(G6:G12)</f>
        <v>56969107.420000002</v>
      </c>
      <c r="H5" s="76">
        <f>E5-F5</f>
        <v>94957137.040000007</v>
      </c>
    </row>
    <row r="6" spans="1:10" x14ac:dyDescent="0.2">
      <c r="A6" s="49">
        <v>1100</v>
      </c>
      <c r="B6" s="11" t="s">
        <v>70</v>
      </c>
      <c r="C6" s="75">
        <v>90378464</v>
      </c>
      <c r="D6" s="74">
        <v>-637067.6</v>
      </c>
      <c r="E6" s="75">
        <v>89741396.400000006</v>
      </c>
      <c r="F6" s="74">
        <v>41612658.210000001</v>
      </c>
      <c r="G6" s="75">
        <v>41612658.210000001</v>
      </c>
      <c r="H6" s="15">
        <f>E6-F6</f>
        <v>48128738.190000005</v>
      </c>
    </row>
    <row r="7" spans="1:10" x14ac:dyDescent="0.2">
      <c r="A7" s="49">
        <v>1200</v>
      </c>
      <c r="B7" s="11" t="s">
        <v>71</v>
      </c>
      <c r="C7" s="75">
        <v>3668757.26</v>
      </c>
      <c r="D7" s="74">
        <v>2107346.9400000004</v>
      </c>
      <c r="E7" s="75">
        <v>5776104.2000000002</v>
      </c>
      <c r="F7" s="74">
        <v>939486.03</v>
      </c>
      <c r="G7" s="75">
        <v>939486.03</v>
      </c>
      <c r="H7" s="15">
        <f t="shared" ref="H7:H69" si="0">E7-F7</f>
        <v>4836618.17</v>
      </c>
    </row>
    <row r="8" spans="1:10" x14ac:dyDescent="0.2">
      <c r="A8" s="49">
        <v>1300</v>
      </c>
      <c r="B8" s="11" t="s">
        <v>72</v>
      </c>
      <c r="C8" s="75">
        <v>21398039</v>
      </c>
      <c r="D8" s="74">
        <v>613703.81000000006</v>
      </c>
      <c r="E8" s="75">
        <v>22011742.809999999</v>
      </c>
      <c r="F8" s="74">
        <v>1199543.04</v>
      </c>
      <c r="G8" s="75">
        <v>1199143.04</v>
      </c>
      <c r="H8" s="15">
        <f t="shared" si="0"/>
        <v>20812199.77</v>
      </c>
      <c r="J8" s="53"/>
    </row>
    <row r="9" spans="1:10" x14ac:dyDescent="0.2">
      <c r="A9" s="49">
        <v>1400</v>
      </c>
      <c r="B9" s="11" t="s">
        <v>35</v>
      </c>
      <c r="C9" s="75">
        <v>8707711.370000001</v>
      </c>
      <c r="D9" s="74">
        <v>0</v>
      </c>
      <c r="E9" s="75">
        <v>8707711.370000001</v>
      </c>
      <c r="F9" s="74">
        <v>3195348.59</v>
      </c>
      <c r="G9" s="75">
        <v>3195348.59</v>
      </c>
      <c r="H9" s="15">
        <f t="shared" si="0"/>
        <v>5512362.7800000012</v>
      </c>
    </row>
    <row r="10" spans="1:10" x14ac:dyDescent="0.2">
      <c r="A10" s="49">
        <v>1500</v>
      </c>
      <c r="B10" s="11" t="s">
        <v>73</v>
      </c>
      <c r="C10" s="75">
        <v>25407670.399999999</v>
      </c>
      <c r="D10" s="74">
        <v>238954.28000000003</v>
      </c>
      <c r="E10" s="75">
        <v>25646624.68</v>
      </c>
      <c r="F10" s="74">
        <v>10014406.550000001</v>
      </c>
      <c r="G10" s="75">
        <v>10007471.550000001</v>
      </c>
      <c r="H10" s="15">
        <f t="shared" si="0"/>
        <v>15632218.129999999</v>
      </c>
    </row>
    <row r="11" spans="1:10" x14ac:dyDescent="0.2">
      <c r="A11" s="49">
        <v>1600</v>
      </c>
      <c r="B11" s="11" t="s">
        <v>36</v>
      </c>
      <c r="C11" s="75">
        <v>0</v>
      </c>
      <c r="D11" s="74">
        <v>0</v>
      </c>
      <c r="E11" s="75">
        <v>0</v>
      </c>
      <c r="F11" s="74">
        <v>0</v>
      </c>
      <c r="G11" s="75">
        <v>0</v>
      </c>
      <c r="H11" s="15">
        <f t="shared" si="0"/>
        <v>0</v>
      </c>
    </row>
    <row r="12" spans="1:10" x14ac:dyDescent="0.2">
      <c r="A12" s="49">
        <v>1700</v>
      </c>
      <c r="B12" s="11" t="s">
        <v>74</v>
      </c>
      <c r="C12" s="75">
        <v>50000</v>
      </c>
      <c r="D12" s="74">
        <v>0</v>
      </c>
      <c r="E12" s="75">
        <v>50000</v>
      </c>
      <c r="F12" s="74">
        <v>15000</v>
      </c>
      <c r="G12" s="75">
        <v>15000</v>
      </c>
      <c r="H12" s="15">
        <f t="shared" si="0"/>
        <v>35000</v>
      </c>
    </row>
    <row r="13" spans="1:10" x14ac:dyDescent="0.2">
      <c r="A13" s="48" t="s">
        <v>62</v>
      </c>
      <c r="B13" s="7"/>
      <c r="C13" s="78">
        <f>SUM(C14:C22)</f>
        <v>25723679.57</v>
      </c>
      <c r="D13" s="77">
        <f>SUM(D14:D22)</f>
        <v>11855235.010000002</v>
      </c>
      <c r="E13" s="78">
        <f>C13+D13</f>
        <v>37578914.579999998</v>
      </c>
      <c r="F13" s="78">
        <f>SUM(F14:F22)</f>
        <v>13000550.219999999</v>
      </c>
      <c r="G13" s="78">
        <f>SUM(G14:G22)</f>
        <v>11110314.92</v>
      </c>
      <c r="H13" s="78">
        <f t="shared" si="0"/>
        <v>24578364.359999999</v>
      </c>
    </row>
    <row r="14" spans="1:10" x14ac:dyDescent="0.2">
      <c r="A14" s="49">
        <v>2100</v>
      </c>
      <c r="B14" s="11" t="s">
        <v>75</v>
      </c>
      <c r="C14" s="75">
        <v>2931336.2600000002</v>
      </c>
      <c r="D14" s="74">
        <v>79282.25</v>
      </c>
      <c r="E14" s="75">
        <v>3010618.5100000002</v>
      </c>
      <c r="F14" s="74">
        <v>1239684.6200000001</v>
      </c>
      <c r="G14" s="75">
        <v>1039368.75</v>
      </c>
      <c r="H14" s="15">
        <f t="shared" si="0"/>
        <v>1770933.8900000001</v>
      </c>
    </row>
    <row r="15" spans="1:10" x14ac:dyDescent="0.2">
      <c r="A15" s="49">
        <v>2200</v>
      </c>
      <c r="B15" s="11" t="s">
        <v>76</v>
      </c>
      <c r="C15" s="75">
        <v>678718.21</v>
      </c>
      <c r="D15" s="74">
        <v>116340.54</v>
      </c>
      <c r="E15" s="75">
        <v>795058.75</v>
      </c>
      <c r="F15" s="74">
        <v>469237.94</v>
      </c>
      <c r="G15" s="75">
        <v>435244.43000000005</v>
      </c>
      <c r="H15" s="15">
        <f t="shared" si="0"/>
        <v>325820.81</v>
      </c>
    </row>
    <row r="16" spans="1:10" x14ac:dyDescent="0.2">
      <c r="A16" s="49">
        <v>2300</v>
      </c>
      <c r="B16" s="11" t="s">
        <v>77</v>
      </c>
      <c r="C16" s="75">
        <v>16000</v>
      </c>
      <c r="D16" s="74">
        <v>0</v>
      </c>
      <c r="E16" s="75">
        <v>16000</v>
      </c>
      <c r="F16" s="74">
        <v>59.86</v>
      </c>
      <c r="G16" s="75">
        <v>0</v>
      </c>
      <c r="H16" s="15">
        <f t="shared" si="0"/>
        <v>15940.14</v>
      </c>
    </row>
    <row r="17" spans="1:8" x14ac:dyDescent="0.2">
      <c r="A17" s="49">
        <v>2400</v>
      </c>
      <c r="B17" s="11" t="s">
        <v>78</v>
      </c>
      <c r="C17" s="75">
        <v>6687376.7799999993</v>
      </c>
      <c r="D17" s="74">
        <v>6363379.4600000009</v>
      </c>
      <c r="E17" s="75">
        <v>13050756.24</v>
      </c>
      <c r="F17" s="74">
        <v>2312361.39</v>
      </c>
      <c r="G17" s="75">
        <v>1637002.89</v>
      </c>
      <c r="H17" s="15">
        <f t="shared" si="0"/>
        <v>10738394.85</v>
      </c>
    </row>
    <row r="18" spans="1:8" x14ac:dyDescent="0.2">
      <c r="A18" s="49">
        <v>2500</v>
      </c>
      <c r="B18" s="11" t="s">
        <v>79</v>
      </c>
      <c r="C18" s="75">
        <v>506214</v>
      </c>
      <c r="D18" s="74">
        <v>229863.52000000002</v>
      </c>
      <c r="E18" s="75">
        <v>736077.52</v>
      </c>
      <c r="F18" s="74">
        <v>211666.59</v>
      </c>
      <c r="G18" s="75">
        <v>177454.94</v>
      </c>
      <c r="H18" s="15">
        <f t="shared" si="0"/>
        <v>524410.93000000005</v>
      </c>
    </row>
    <row r="19" spans="1:8" x14ac:dyDescent="0.2">
      <c r="A19" s="49">
        <v>2600</v>
      </c>
      <c r="B19" s="11" t="s">
        <v>80</v>
      </c>
      <c r="C19" s="75">
        <v>9016042.3200000003</v>
      </c>
      <c r="D19" s="74">
        <v>2930506</v>
      </c>
      <c r="E19" s="75">
        <v>11946548.32</v>
      </c>
      <c r="F19" s="74">
        <v>5884985.4299999997</v>
      </c>
      <c r="G19" s="75">
        <v>5267524.13</v>
      </c>
      <c r="H19" s="15">
        <f t="shared" si="0"/>
        <v>6061562.8900000006</v>
      </c>
    </row>
    <row r="20" spans="1:8" x14ac:dyDescent="0.2">
      <c r="A20" s="49">
        <v>2700</v>
      </c>
      <c r="B20" s="11" t="s">
        <v>81</v>
      </c>
      <c r="C20" s="75">
        <v>2004320</v>
      </c>
      <c r="D20" s="74">
        <v>1390472</v>
      </c>
      <c r="E20" s="75">
        <v>3394792</v>
      </c>
      <c r="F20" s="74">
        <v>1184067.4100000001</v>
      </c>
      <c r="G20" s="75">
        <v>943412.49</v>
      </c>
      <c r="H20" s="15">
        <f t="shared" si="0"/>
        <v>2210724.59</v>
      </c>
    </row>
    <row r="21" spans="1:8" x14ac:dyDescent="0.2">
      <c r="A21" s="49">
        <v>2800</v>
      </c>
      <c r="B21" s="11" t="s">
        <v>82</v>
      </c>
      <c r="C21" s="75">
        <v>48000</v>
      </c>
      <c r="D21" s="74">
        <v>1684800</v>
      </c>
      <c r="E21" s="75">
        <v>1732800</v>
      </c>
      <c r="F21" s="74">
        <v>673592.28</v>
      </c>
      <c r="G21" s="75">
        <v>673592.28</v>
      </c>
      <c r="H21" s="15">
        <f t="shared" si="0"/>
        <v>1059207.72</v>
      </c>
    </row>
    <row r="22" spans="1:8" x14ac:dyDescent="0.2">
      <c r="A22" s="49">
        <v>2900</v>
      </c>
      <c r="B22" s="11" t="s">
        <v>83</v>
      </c>
      <c r="C22" s="75">
        <v>3835672</v>
      </c>
      <c r="D22" s="74">
        <v>-939408.76</v>
      </c>
      <c r="E22" s="75">
        <v>2896263.24</v>
      </c>
      <c r="F22" s="74">
        <v>1024894.7</v>
      </c>
      <c r="G22" s="75">
        <v>936715.01</v>
      </c>
      <c r="H22" s="15">
        <f t="shared" si="0"/>
        <v>1871368.5400000003</v>
      </c>
    </row>
    <row r="23" spans="1:8" x14ac:dyDescent="0.2">
      <c r="A23" s="48" t="s">
        <v>63</v>
      </c>
      <c r="B23" s="7"/>
      <c r="C23" s="78">
        <f>SUM(C24:C32)</f>
        <v>52720579.5</v>
      </c>
      <c r="D23" s="77">
        <f>SUM(D24:D32)</f>
        <v>5162056.59</v>
      </c>
      <c r="E23" s="78">
        <f t="shared" ref="E23:E69" si="1">C23+D23</f>
        <v>57882636.090000004</v>
      </c>
      <c r="F23" s="78">
        <f>SUM(F24:F32)</f>
        <v>17854345.82</v>
      </c>
      <c r="G23" s="78">
        <f>SUM(G24:G32)</f>
        <v>17627608.669999998</v>
      </c>
      <c r="H23" s="78">
        <f t="shared" si="0"/>
        <v>40028290.270000003</v>
      </c>
    </row>
    <row r="24" spans="1:8" x14ac:dyDescent="0.2">
      <c r="A24" s="49">
        <v>3100</v>
      </c>
      <c r="B24" s="11" t="s">
        <v>84</v>
      </c>
      <c r="C24" s="75">
        <v>12874723.380000001</v>
      </c>
      <c r="D24" s="74">
        <v>-55375</v>
      </c>
      <c r="E24" s="75">
        <v>12819348.380000001</v>
      </c>
      <c r="F24" s="74">
        <v>4901045.7700000005</v>
      </c>
      <c r="G24" s="75">
        <v>4839028.83</v>
      </c>
      <c r="H24" s="15">
        <f t="shared" si="0"/>
        <v>7918302.6100000003</v>
      </c>
    </row>
    <row r="25" spans="1:8" x14ac:dyDescent="0.2">
      <c r="A25" s="49">
        <v>3200</v>
      </c>
      <c r="B25" s="11" t="s">
        <v>85</v>
      </c>
      <c r="C25" s="75">
        <v>452525</v>
      </c>
      <c r="D25" s="74">
        <v>-23000</v>
      </c>
      <c r="E25" s="75">
        <v>429525</v>
      </c>
      <c r="F25" s="74">
        <v>202617.35</v>
      </c>
      <c r="G25" s="75">
        <v>173617.35</v>
      </c>
      <c r="H25" s="15">
        <f t="shared" si="0"/>
        <v>226907.65</v>
      </c>
    </row>
    <row r="26" spans="1:8" x14ac:dyDescent="0.2">
      <c r="A26" s="49">
        <v>3300</v>
      </c>
      <c r="B26" s="11" t="s">
        <v>86</v>
      </c>
      <c r="C26" s="75">
        <v>4730105</v>
      </c>
      <c r="D26" s="74">
        <v>3651702.61</v>
      </c>
      <c r="E26" s="75">
        <v>8381807.6099999994</v>
      </c>
      <c r="F26" s="74">
        <v>2282842.0700000003</v>
      </c>
      <c r="G26" s="75">
        <v>2273794.0700000003</v>
      </c>
      <c r="H26" s="15">
        <f t="shared" si="0"/>
        <v>6098965.5399999991</v>
      </c>
    </row>
    <row r="27" spans="1:8" x14ac:dyDescent="0.2">
      <c r="A27" s="49">
        <v>3400</v>
      </c>
      <c r="B27" s="11" t="s">
        <v>87</v>
      </c>
      <c r="C27" s="75">
        <v>1666479.4</v>
      </c>
      <c r="D27" s="74">
        <v>163199.11000000002</v>
      </c>
      <c r="E27" s="75">
        <v>1829678.5099999998</v>
      </c>
      <c r="F27" s="74">
        <v>752199.44</v>
      </c>
      <c r="G27" s="75">
        <v>752199.44</v>
      </c>
      <c r="H27" s="15">
        <f t="shared" si="0"/>
        <v>1077479.0699999998</v>
      </c>
    </row>
    <row r="28" spans="1:8" x14ac:dyDescent="0.2">
      <c r="A28" s="49">
        <v>3500</v>
      </c>
      <c r="B28" s="11" t="s">
        <v>88</v>
      </c>
      <c r="C28" s="75">
        <v>1917659.31</v>
      </c>
      <c r="D28" s="74">
        <v>-141656</v>
      </c>
      <c r="E28" s="75">
        <v>1776003.31</v>
      </c>
      <c r="F28" s="74">
        <v>527689.80000000005</v>
      </c>
      <c r="G28" s="75">
        <v>498657.6</v>
      </c>
      <c r="H28" s="15">
        <f t="shared" si="0"/>
        <v>1248313.51</v>
      </c>
    </row>
    <row r="29" spans="1:8" x14ac:dyDescent="0.2">
      <c r="A29" s="49">
        <v>3600</v>
      </c>
      <c r="B29" s="11" t="s">
        <v>89</v>
      </c>
      <c r="C29" s="75">
        <v>2019050</v>
      </c>
      <c r="D29" s="74">
        <v>-502900</v>
      </c>
      <c r="E29" s="75">
        <v>1516150</v>
      </c>
      <c r="F29" s="74">
        <v>663502.37</v>
      </c>
      <c r="G29" s="75">
        <v>659268.36</v>
      </c>
      <c r="H29" s="15">
        <f t="shared" si="0"/>
        <v>852647.63</v>
      </c>
    </row>
    <row r="30" spans="1:8" x14ac:dyDescent="0.2">
      <c r="A30" s="49">
        <v>3700</v>
      </c>
      <c r="B30" s="11" t="s">
        <v>90</v>
      </c>
      <c r="C30" s="75">
        <v>166715</v>
      </c>
      <c r="D30" s="74">
        <v>122527.2</v>
      </c>
      <c r="E30" s="75">
        <v>289242.2</v>
      </c>
      <c r="F30" s="74">
        <v>76946.039999999994</v>
      </c>
      <c r="G30" s="75">
        <v>75729.039999999994</v>
      </c>
      <c r="H30" s="15">
        <f t="shared" si="0"/>
        <v>212296.16000000003</v>
      </c>
    </row>
    <row r="31" spans="1:8" x14ac:dyDescent="0.2">
      <c r="A31" s="49">
        <v>3800</v>
      </c>
      <c r="B31" s="11" t="s">
        <v>91</v>
      </c>
      <c r="C31" s="75">
        <v>6958154.9800000004</v>
      </c>
      <c r="D31" s="74">
        <v>-62860</v>
      </c>
      <c r="E31" s="75">
        <v>6895294.9800000004</v>
      </c>
      <c r="F31" s="74">
        <v>331902.09999999998</v>
      </c>
      <c r="G31" s="75">
        <v>322712.09999999998</v>
      </c>
      <c r="H31" s="15">
        <f t="shared" si="0"/>
        <v>6563392.8800000008</v>
      </c>
    </row>
    <row r="32" spans="1:8" x14ac:dyDescent="0.2">
      <c r="A32" s="49">
        <v>3900</v>
      </c>
      <c r="B32" s="11" t="s">
        <v>19</v>
      </c>
      <c r="C32" s="15">
        <v>21935167.43</v>
      </c>
      <c r="D32" s="54">
        <v>2010418.67</v>
      </c>
      <c r="E32" s="15">
        <v>23945586.100000001</v>
      </c>
      <c r="F32" s="15">
        <v>8115600.8799999999</v>
      </c>
      <c r="G32" s="15">
        <v>8032601.8799999999</v>
      </c>
      <c r="H32" s="15">
        <f t="shared" si="0"/>
        <v>15829985.220000003</v>
      </c>
    </row>
    <row r="33" spans="1:8" x14ac:dyDescent="0.2">
      <c r="A33" s="48" t="s">
        <v>64</v>
      </c>
      <c r="B33" s="7"/>
      <c r="C33" s="78">
        <f>SUM(C34:C42)</f>
        <v>35542811.200000003</v>
      </c>
      <c r="D33" s="77">
        <f>SUM(D34:D42)</f>
        <v>14031253.48</v>
      </c>
      <c r="E33" s="78">
        <f t="shared" si="1"/>
        <v>49574064.680000007</v>
      </c>
      <c r="F33" s="78">
        <f>SUM(F34:F42)</f>
        <v>28437056.859999999</v>
      </c>
      <c r="G33" s="78">
        <f>SUM(G34:G42)</f>
        <v>28380126.329999998</v>
      </c>
      <c r="H33" s="78">
        <f t="shared" si="0"/>
        <v>21137007.820000008</v>
      </c>
    </row>
    <row r="34" spans="1:8" x14ac:dyDescent="0.2">
      <c r="A34" s="49">
        <v>4100</v>
      </c>
      <c r="B34" s="11" t="s">
        <v>92</v>
      </c>
      <c r="C34" s="75">
        <v>0</v>
      </c>
      <c r="D34" s="74">
        <v>0</v>
      </c>
      <c r="E34" s="75">
        <v>0</v>
      </c>
      <c r="F34" s="74">
        <v>0</v>
      </c>
      <c r="G34" s="75">
        <v>0</v>
      </c>
      <c r="H34" s="15">
        <f t="shared" si="0"/>
        <v>0</v>
      </c>
    </row>
    <row r="35" spans="1:8" x14ac:dyDescent="0.2">
      <c r="A35" s="49">
        <v>4200</v>
      </c>
      <c r="B35" s="11" t="s">
        <v>93</v>
      </c>
      <c r="C35" s="75">
        <v>13163143.199999999</v>
      </c>
      <c r="D35" s="74">
        <v>163000</v>
      </c>
      <c r="E35" s="75">
        <v>13326143.199999999</v>
      </c>
      <c r="F35" s="74">
        <v>6581571.5999999996</v>
      </c>
      <c r="G35" s="75">
        <v>6581571.5999999996</v>
      </c>
      <c r="H35" s="15">
        <f t="shared" si="0"/>
        <v>6744571.5999999996</v>
      </c>
    </row>
    <row r="36" spans="1:8" x14ac:dyDescent="0.2">
      <c r="A36" s="49">
        <v>4300</v>
      </c>
      <c r="B36" s="11" t="s">
        <v>94</v>
      </c>
      <c r="C36" s="75">
        <v>4119160</v>
      </c>
      <c r="D36" s="74">
        <v>10644500</v>
      </c>
      <c r="E36" s="75">
        <v>14763660</v>
      </c>
      <c r="F36" s="74">
        <v>9661840</v>
      </c>
      <c r="G36" s="75">
        <v>9661840</v>
      </c>
      <c r="H36" s="15">
        <f t="shared" si="0"/>
        <v>5101820</v>
      </c>
    </row>
    <row r="37" spans="1:8" x14ac:dyDescent="0.2">
      <c r="A37" s="49">
        <v>4400</v>
      </c>
      <c r="B37" s="11" t="s">
        <v>95</v>
      </c>
      <c r="C37" s="75">
        <v>11851480</v>
      </c>
      <c r="D37" s="74">
        <v>3156853.48</v>
      </c>
      <c r="E37" s="75">
        <v>15008333.48</v>
      </c>
      <c r="F37" s="74">
        <v>10063622.27</v>
      </c>
      <c r="G37" s="75">
        <v>10006691.74</v>
      </c>
      <c r="H37" s="15">
        <f t="shared" si="0"/>
        <v>4944711.2100000009</v>
      </c>
    </row>
    <row r="38" spans="1:8" x14ac:dyDescent="0.2">
      <c r="A38" s="49">
        <v>4500</v>
      </c>
      <c r="B38" s="11" t="s">
        <v>41</v>
      </c>
      <c r="C38" s="75">
        <v>6268428</v>
      </c>
      <c r="D38" s="74">
        <v>0</v>
      </c>
      <c r="E38" s="75">
        <v>6268428</v>
      </c>
      <c r="F38" s="74">
        <v>2110022.9900000002</v>
      </c>
      <c r="G38" s="75">
        <v>2110022.9900000002</v>
      </c>
      <c r="H38" s="15">
        <f t="shared" si="0"/>
        <v>4158405.01</v>
      </c>
    </row>
    <row r="39" spans="1:8" x14ac:dyDescent="0.2">
      <c r="A39" s="49">
        <v>4600</v>
      </c>
      <c r="B39" s="11" t="s">
        <v>96</v>
      </c>
      <c r="C39" s="75">
        <v>0</v>
      </c>
      <c r="D39" s="74">
        <v>0</v>
      </c>
      <c r="E39" s="75">
        <v>0</v>
      </c>
      <c r="F39" s="74">
        <v>0</v>
      </c>
      <c r="G39" s="75">
        <v>0</v>
      </c>
      <c r="H39" s="15">
        <f t="shared" si="0"/>
        <v>0</v>
      </c>
    </row>
    <row r="40" spans="1:8" x14ac:dyDescent="0.2">
      <c r="A40" s="49">
        <v>4700</v>
      </c>
      <c r="B40" s="11" t="s">
        <v>97</v>
      </c>
      <c r="C40" s="75">
        <v>0</v>
      </c>
      <c r="D40" s="74">
        <v>0</v>
      </c>
      <c r="E40" s="75">
        <v>0</v>
      </c>
      <c r="F40" s="74">
        <v>0</v>
      </c>
      <c r="G40" s="75">
        <v>0</v>
      </c>
      <c r="H40" s="15">
        <f t="shared" si="0"/>
        <v>0</v>
      </c>
    </row>
    <row r="41" spans="1:8" x14ac:dyDescent="0.2">
      <c r="A41" s="49">
        <v>4800</v>
      </c>
      <c r="B41" s="11" t="s">
        <v>37</v>
      </c>
      <c r="C41" s="75">
        <v>0</v>
      </c>
      <c r="D41" s="74">
        <v>0</v>
      </c>
      <c r="E41" s="75">
        <v>0</v>
      </c>
      <c r="F41" s="74">
        <v>0</v>
      </c>
      <c r="G41" s="75">
        <v>0</v>
      </c>
      <c r="H41" s="15">
        <f t="shared" si="0"/>
        <v>0</v>
      </c>
    </row>
    <row r="42" spans="1:8" x14ac:dyDescent="0.2">
      <c r="A42" s="49">
        <v>4900</v>
      </c>
      <c r="B42" s="11" t="s">
        <v>98</v>
      </c>
      <c r="C42" s="79">
        <v>140600</v>
      </c>
      <c r="D42" s="80">
        <v>66900</v>
      </c>
      <c r="E42" s="79">
        <v>207500</v>
      </c>
      <c r="F42" s="80">
        <v>20000</v>
      </c>
      <c r="G42" s="79">
        <v>20000</v>
      </c>
      <c r="H42" s="78">
        <f t="shared" si="0"/>
        <v>187500</v>
      </c>
    </row>
    <row r="43" spans="1:8" x14ac:dyDescent="0.2">
      <c r="A43" s="48" t="s">
        <v>65</v>
      </c>
      <c r="B43" s="7"/>
      <c r="C43" s="15">
        <f>SUM(C44:C52)</f>
        <v>3762442</v>
      </c>
      <c r="D43" s="54">
        <f>SUM(D44:D52)</f>
        <v>1077401.8700000001</v>
      </c>
      <c r="E43" s="15">
        <f t="shared" si="1"/>
        <v>4839843.87</v>
      </c>
      <c r="F43" s="15">
        <f>SUM(F44:F52)</f>
        <v>742315.17999999993</v>
      </c>
      <c r="G43" s="15">
        <f>SUM(G44:G52)</f>
        <v>719177.84</v>
      </c>
      <c r="H43" s="15">
        <f t="shared" si="0"/>
        <v>4097528.6900000004</v>
      </c>
    </row>
    <row r="44" spans="1:8" x14ac:dyDescent="0.2">
      <c r="A44" s="49">
        <v>5100</v>
      </c>
      <c r="B44" s="11" t="s">
        <v>99</v>
      </c>
      <c r="C44" s="15">
        <v>1018418</v>
      </c>
      <c r="D44" s="54">
        <v>127173.28</v>
      </c>
      <c r="E44" s="15">
        <v>1145591.28</v>
      </c>
      <c r="F44" s="15">
        <v>280007.69</v>
      </c>
      <c r="G44" s="15">
        <v>258412.86</v>
      </c>
      <c r="H44" s="15">
        <f t="shared" si="0"/>
        <v>865583.59000000008</v>
      </c>
    </row>
    <row r="45" spans="1:8" x14ac:dyDescent="0.2">
      <c r="A45" s="49">
        <v>5200</v>
      </c>
      <c r="B45" s="11" t="s">
        <v>100</v>
      </c>
      <c r="C45" s="15">
        <v>128729</v>
      </c>
      <c r="D45" s="54">
        <v>561782</v>
      </c>
      <c r="E45" s="15">
        <v>690511</v>
      </c>
      <c r="F45" s="15">
        <v>434000</v>
      </c>
      <c r="G45" s="15">
        <v>434000</v>
      </c>
      <c r="H45" s="15">
        <f t="shared" si="0"/>
        <v>256511</v>
      </c>
    </row>
    <row r="46" spans="1:8" x14ac:dyDescent="0.2">
      <c r="A46" s="49">
        <v>5300</v>
      </c>
      <c r="B46" s="11" t="s">
        <v>101</v>
      </c>
      <c r="C46" s="15">
        <v>0</v>
      </c>
      <c r="D46" s="54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1:8" x14ac:dyDescent="0.2">
      <c r="A47" s="49">
        <v>5400</v>
      </c>
      <c r="B47" s="11" t="s">
        <v>102</v>
      </c>
      <c r="C47" s="15">
        <v>2170000</v>
      </c>
      <c r="D47" s="54">
        <v>549346.59</v>
      </c>
      <c r="E47" s="15">
        <v>2719346.59</v>
      </c>
      <c r="F47" s="15">
        <v>0</v>
      </c>
      <c r="G47" s="15">
        <v>0</v>
      </c>
      <c r="H47" s="15">
        <f t="shared" si="0"/>
        <v>2719346.59</v>
      </c>
    </row>
    <row r="48" spans="1:8" x14ac:dyDescent="0.2">
      <c r="A48" s="49">
        <v>5500</v>
      </c>
      <c r="B48" s="11" t="s">
        <v>103</v>
      </c>
      <c r="C48" s="15">
        <v>0</v>
      </c>
      <c r="D48" s="54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1:8" x14ac:dyDescent="0.2">
      <c r="A49" s="49">
        <v>5600</v>
      </c>
      <c r="B49" s="11" t="s">
        <v>104</v>
      </c>
      <c r="C49" s="15">
        <v>387395</v>
      </c>
      <c r="D49" s="54">
        <v>-148900</v>
      </c>
      <c r="E49" s="15">
        <v>238495</v>
      </c>
      <c r="F49" s="15">
        <v>28307.489999999998</v>
      </c>
      <c r="G49" s="15">
        <v>26764.98</v>
      </c>
      <c r="H49" s="15">
        <f t="shared" si="0"/>
        <v>210187.51</v>
      </c>
    </row>
    <row r="50" spans="1:8" x14ac:dyDescent="0.2">
      <c r="A50" s="49">
        <v>5700</v>
      </c>
      <c r="B50" s="11" t="s">
        <v>105</v>
      </c>
      <c r="C50" s="15">
        <v>0</v>
      </c>
      <c r="D50" s="54">
        <v>0</v>
      </c>
      <c r="E50" s="15">
        <v>0</v>
      </c>
      <c r="F50" s="15">
        <v>0</v>
      </c>
      <c r="G50" s="15">
        <v>0</v>
      </c>
      <c r="H50" s="15">
        <f t="shared" si="0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54">
        <v>0</v>
      </c>
      <c r="E51" s="15">
        <v>0</v>
      </c>
      <c r="F51" s="15">
        <v>0</v>
      </c>
      <c r="G51" s="15">
        <v>0</v>
      </c>
      <c r="H51" s="15">
        <f t="shared" si="0"/>
        <v>0</v>
      </c>
    </row>
    <row r="52" spans="1:8" x14ac:dyDescent="0.2">
      <c r="A52" s="49">
        <v>5900</v>
      </c>
      <c r="B52" s="11" t="s">
        <v>107</v>
      </c>
      <c r="C52" s="15">
        <v>57900</v>
      </c>
      <c r="D52" s="54">
        <v>-12000</v>
      </c>
      <c r="E52" s="15">
        <v>45900</v>
      </c>
      <c r="F52" s="15">
        <v>0</v>
      </c>
      <c r="G52" s="15">
        <v>0</v>
      </c>
      <c r="H52" s="15">
        <f t="shared" si="0"/>
        <v>45900</v>
      </c>
    </row>
    <row r="53" spans="1:8" x14ac:dyDescent="0.2">
      <c r="A53" s="48" t="s">
        <v>66</v>
      </c>
      <c r="B53" s="7"/>
      <c r="C53" s="78">
        <f>SUM(C54:C56)</f>
        <v>181587958.57000002</v>
      </c>
      <c r="D53" s="77">
        <f>SUM(D54:D68)</f>
        <v>131811045.44999999</v>
      </c>
      <c r="E53" s="78">
        <f t="shared" si="1"/>
        <v>313399004.01999998</v>
      </c>
      <c r="F53" s="78">
        <f>SUM(F54:F56)</f>
        <v>106426764.56999999</v>
      </c>
      <c r="G53" s="78">
        <f>SUM(G54:G56)</f>
        <v>92634579.620000005</v>
      </c>
      <c r="H53" s="78">
        <f t="shared" si="0"/>
        <v>206972239.44999999</v>
      </c>
    </row>
    <row r="54" spans="1:8" x14ac:dyDescent="0.2">
      <c r="A54" s="49">
        <v>6100</v>
      </c>
      <c r="B54" s="11" t="s">
        <v>108</v>
      </c>
      <c r="C54" s="15">
        <v>181290589.61000001</v>
      </c>
      <c r="D54" s="54">
        <v>131709448.95999999</v>
      </c>
      <c r="E54" s="15">
        <v>313000038.56999999</v>
      </c>
      <c r="F54" s="15">
        <v>106426764.56999999</v>
      </c>
      <c r="G54" s="15">
        <v>92634579.620000005</v>
      </c>
      <c r="H54" s="15">
        <f t="shared" si="0"/>
        <v>206573274</v>
      </c>
    </row>
    <row r="55" spans="1:8" x14ac:dyDescent="0.2">
      <c r="A55" s="49">
        <v>6200</v>
      </c>
      <c r="B55" s="11" t="s">
        <v>109</v>
      </c>
      <c r="C55" s="15">
        <v>0</v>
      </c>
      <c r="D55" s="54">
        <v>0</v>
      </c>
      <c r="E55" s="15">
        <v>0</v>
      </c>
      <c r="F55" s="15">
        <v>0</v>
      </c>
      <c r="G55" s="15">
        <v>0</v>
      </c>
      <c r="H55" s="15">
        <f t="shared" si="0"/>
        <v>0</v>
      </c>
    </row>
    <row r="56" spans="1:8" x14ac:dyDescent="0.2">
      <c r="A56" s="49">
        <v>6300</v>
      </c>
      <c r="B56" s="11" t="s">
        <v>110</v>
      </c>
      <c r="C56" s="15">
        <v>297368.96000000002</v>
      </c>
      <c r="D56" s="54">
        <v>101596.49</v>
      </c>
      <c r="E56" s="15">
        <v>398965.45000000007</v>
      </c>
      <c r="F56" s="15">
        <v>0</v>
      </c>
      <c r="G56" s="15">
        <v>0</v>
      </c>
      <c r="H56" s="15">
        <f t="shared" si="0"/>
        <v>398965.45000000007</v>
      </c>
    </row>
    <row r="57" spans="1:8" x14ac:dyDescent="0.2">
      <c r="A57" s="48" t="s">
        <v>67</v>
      </c>
      <c r="B57" s="7"/>
      <c r="C57" s="78">
        <f>SUM(C58:C64)</f>
        <v>0</v>
      </c>
      <c r="D57" s="77">
        <v>0</v>
      </c>
      <c r="E57" s="78">
        <f t="shared" si="1"/>
        <v>0</v>
      </c>
      <c r="F57" s="78">
        <f>SUM(F58:F64)</f>
        <v>0</v>
      </c>
      <c r="G57" s="78">
        <f>SUM(G58:G64)</f>
        <v>0</v>
      </c>
      <c r="H57" s="78">
        <f t="shared" si="0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54">
        <v>0</v>
      </c>
      <c r="E58" s="15">
        <f t="shared" si="1"/>
        <v>0</v>
      </c>
      <c r="F58" s="15">
        <v>0</v>
      </c>
      <c r="G58" s="15">
        <v>0</v>
      </c>
      <c r="H58" s="15">
        <f t="shared" si="0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54">
        <v>0</v>
      </c>
      <c r="E59" s="15">
        <f t="shared" si="1"/>
        <v>0</v>
      </c>
      <c r="F59" s="15">
        <v>0</v>
      </c>
      <c r="G59" s="15">
        <v>0</v>
      </c>
      <c r="H59" s="15">
        <f t="shared" si="0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54">
        <v>0</v>
      </c>
      <c r="E60" s="15">
        <f t="shared" si="1"/>
        <v>0</v>
      </c>
      <c r="F60" s="15">
        <v>0</v>
      </c>
      <c r="G60" s="15">
        <v>0</v>
      </c>
      <c r="H60" s="15">
        <f t="shared" si="0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54">
        <v>0</v>
      </c>
      <c r="E61" s="15">
        <f t="shared" si="1"/>
        <v>0</v>
      </c>
      <c r="F61" s="15">
        <v>0</v>
      </c>
      <c r="G61" s="15">
        <v>0</v>
      </c>
      <c r="H61" s="15">
        <f t="shared" si="0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54">
        <v>0</v>
      </c>
      <c r="E62" s="15">
        <f t="shared" si="1"/>
        <v>0</v>
      </c>
      <c r="F62" s="15">
        <v>0</v>
      </c>
      <c r="G62" s="15">
        <v>0</v>
      </c>
      <c r="H62" s="15">
        <f t="shared" si="0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54">
        <v>0</v>
      </c>
      <c r="E63" s="15">
        <f t="shared" si="1"/>
        <v>0</v>
      </c>
      <c r="F63" s="15">
        <v>0</v>
      </c>
      <c r="G63" s="15">
        <v>0</v>
      </c>
      <c r="H63" s="15">
        <f t="shared" si="0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54">
        <v>0</v>
      </c>
      <c r="E64" s="15">
        <f t="shared" si="1"/>
        <v>0</v>
      </c>
      <c r="F64" s="15">
        <v>0</v>
      </c>
      <c r="G64" s="15">
        <v>0</v>
      </c>
      <c r="H64" s="15">
        <f t="shared" si="0"/>
        <v>0</v>
      </c>
    </row>
    <row r="65" spans="1:8" x14ac:dyDescent="0.2">
      <c r="A65" s="48" t="s">
        <v>68</v>
      </c>
      <c r="B65" s="7"/>
      <c r="C65" s="78">
        <f>SUM(C66:C68)</f>
        <v>0</v>
      </c>
      <c r="D65" s="77">
        <v>0</v>
      </c>
      <c r="E65" s="78">
        <f t="shared" si="1"/>
        <v>0</v>
      </c>
      <c r="F65" s="78">
        <f>SUM(F66:F68)</f>
        <v>0</v>
      </c>
      <c r="G65" s="78">
        <f>SUM(G66:G68)</f>
        <v>0</v>
      </c>
      <c r="H65" s="78">
        <f t="shared" si="0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54">
        <v>0</v>
      </c>
      <c r="E66" s="15">
        <f t="shared" si="1"/>
        <v>0</v>
      </c>
      <c r="F66" s="15">
        <v>0</v>
      </c>
      <c r="G66" s="15">
        <v>0</v>
      </c>
      <c r="H66" s="15">
        <f t="shared" si="0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54">
        <v>0</v>
      </c>
      <c r="E67" s="15">
        <f t="shared" si="1"/>
        <v>0</v>
      </c>
      <c r="F67" s="15">
        <v>0</v>
      </c>
      <c r="G67" s="15">
        <v>0</v>
      </c>
      <c r="H67" s="15">
        <f t="shared" si="0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54">
        <v>0</v>
      </c>
      <c r="E68" s="15">
        <f t="shared" si="1"/>
        <v>0</v>
      </c>
      <c r="F68" s="15">
        <v>0</v>
      </c>
      <c r="G68" s="15">
        <v>0</v>
      </c>
      <c r="H68" s="15">
        <f t="shared" si="0"/>
        <v>0</v>
      </c>
    </row>
    <row r="69" spans="1:8" x14ac:dyDescent="0.2">
      <c r="A69" s="48" t="s">
        <v>69</v>
      </c>
      <c r="B69" s="7"/>
      <c r="C69" s="78">
        <f>SUM(C70:C76)</f>
        <v>3923411.08</v>
      </c>
      <c r="D69" s="77">
        <f>D70</f>
        <v>0.14000000000000001</v>
      </c>
      <c r="E69" s="78">
        <f t="shared" si="1"/>
        <v>3923411.22</v>
      </c>
      <c r="F69" s="78">
        <f>SUM(F70:F76)</f>
        <v>923411.22</v>
      </c>
      <c r="G69" s="78">
        <f>SUM(G70:G76)</f>
        <v>923411.22</v>
      </c>
      <c r="H69" s="78">
        <f t="shared" si="0"/>
        <v>3000000</v>
      </c>
    </row>
    <row r="70" spans="1:8" x14ac:dyDescent="0.2">
      <c r="A70" s="49">
        <v>9100</v>
      </c>
      <c r="B70" s="11" t="s">
        <v>118</v>
      </c>
      <c r="C70" s="75">
        <v>2423411.08</v>
      </c>
      <c r="D70" s="74">
        <v>0.14000000000000001</v>
      </c>
      <c r="E70" s="75">
        <v>2423411.2200000002</v>
      </c>
      <c r="F70" s="74">
        <v>923411.22</v>
      </c>
      <c r="G70" s="75">
        <v>923411.22</v>
      </c>
      <c r="H70" s="15">
        <f>E70-F70</f>
        <v>1500000.0000000002</v>
      </c>
    </row>
    <row r="71" spans="1:8" x14ac:dyDescent="0.2">
      <c r="A71" s="49">
        <v>9200</v>
      </c>
      <c r="B71" s="11" t="s">
        <v>119</v>
      </c>
      <c r="C71" s="75">
        <v>1500000</v>
      </c>
      <c r="D71" s="74">
        <v>0</v>
      </c>
      <c r="E71" s="75">
        <v>1500000</v>
      </c>
      <c r="F71" s="74">
        <v>0</v>
      </c>
      <c r="G71" s="75">
        <v>0</v>
      </c>
      <c r="H71" s="15">
        <f>E71-F71</f>
        <v>1500000</v>
      </c>
    </row>
    <row r="72" spans="1:8" x14ac:dyDescent="0.2">
      <c r="A72" s="49">
        <v>9300</v>
      </c>
      <c r="B72" s="11" t="s">
        <v>120</v>
      </c>
      <c r="C72" s="15">
        <v>0</v>
      </c>
      <c r="D72" s="54">
        <v>0</v>
      </c>
      <c r="E72" s="15">
        <f t="shared" ref="E72:E76" si="2">C72+D72</f>
        <v>0</v>
      </c>
      <c r="F72" s="15">
        <v>0</v>
      </c>
      <c r="G72" s="15">
        <v>0</v>
      </c>
      <c r="H72" s="15">
        <f t="shared" ref="H72:H76" si="3">E72-F72</f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54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54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54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54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452871523.94999999</v>
      </c>
      <c r="D77" s="23">
        <f t="shared" si="4"/>
        <v>166259929.96999997</v>
      </c>
      <c r="E77" s="17">
        <f>SUM(E5+E13+E23+E33+E43+E53+E57+E65+E69)</f>
        <v>619131453.92000008</v>
      </c>
      <c r="F77" s="17">
        <f t="shared" si="4"/>
        <v>224360886.28999999</v>
      </c>
      <c r="G77" s="17">
        <f t="shared" si="4"/>
        <v>208364326.02000001</v>
      </c>
      <c r="H77" s="17">
        <f t="shared" si="4"/>
        <v>394770567.63</v>
      </c>
    </row>
    <row r="79" spans="1:8" x14ac:dyDescent="0.2">
      <c r="A79" s="1" t="s">
        <v>192</v>
      </c>
    </row>
    <row r="82" spans="1:8" x14ac:dyDescent="0.2">
      <c r="A82" s="82"/>
      <c r="B82" s="83"/>
      <c r="C82" s="82"/>
      <c r="D82" s="82"/>
      <c r="E82"/>
      <c r="F82" s="84"/>
      <c r="G82" s="84"/>
      <c r="H82" s="84"/>
    </row>
    <row r="83" spans="1:8" x14ac:dyDescent="0.2">
      <c r="A83" s="82"/>
      <c r="B83" s="85"/>
      <c r="C83" s="86"/>
      <c r="D83" s="87"/>
      <c r="E83"/>
      <c r="F83" s="84"/>
      <c r="G83" s="84"/>
      <c r="H83" s="84"/>
    </row>
    <row r="84" spans="1:8" x14ac:dyDescent="0.2">
      <c r="A84" s="84"/>
      <c r="B84" s="88"/>
      <c r="C84" s="88"/>
      <c r="D84" s="89"/>
      <c r="E84" s="84"/>
      <c r="F84" s="84"/>
      <c r="G84" s="84"/>
      <c r="H84" s="84"/>
    </row>
    <row r="85" spans="1:8" x14ac:dyDescent="0.2">
      <c r="A85" s="84"/>
      <c r="B85" s="88"/>
      <c r="C85" s="88"/>
      <c r="D85" s="89"/>
      <c r="E85" s="84"/>
      <c r="F85" s="84"/>
      <c r="G85" s="84"/>
      <c r="H85" s="84"/>
    </row>
    <row r="86" spans="1:8" x14ac:dyDescent="0.2">
      <c r="A86" s="84"/>
      <c r="B86" s="88"/>
      <c r="C86" s="88"/>
      <c r="D86" s="89"/>
      <c r="E86" s="84"/>
      <c r="F86" s="84"/>
      <c r="G86" s="84"/>
      <c r="H86" s="84"/>
    </row>
    <row r="87" spans="1:8" x14ac:dyDescent="0.2">
      <c r="A87" s="84"/>
      <c r="B87" s="88"/>
      <c r="C87" s="88"/>
      <c r="D87" s="89"/>
      <c r="E87" s="84"/>
      <c r="F87" s="84"/>
      <c r="G87" s="84"/>
      <c r="H87" s="8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J9" sqref="J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90" t="s">
        <v>194</v>
      </c>
      <c r="B1" s="91"/>
      <c r="C1" s="91"/>
      <c r="D1" s="91"/>
      <c r="E1" s="91"/>
      <c r="F1" s="91"/>
      <c r="G1" s="91"/>
      <c r="H1" s="92"/>
    </row>
    <row r="2" spans="1:8" x14ac:dyDescent="0.2">
      <c r="A2" s="95" t="s">
        <v>54</v>
      </c>
      <c r="B2" s="96"/>
      <c r="C2" s="90" t="s">
        <v>60</v>
      </c>
      <c r="D2" s="91"/>
      <c r="E2" s="91"/>
      <c r="F2" s="91"/>
      <c r="G2" s="92"/>
      <c r="H2" s="93" t="s">
        <v>59</v>
      </c>
    </row>
    <row r="3" spans="1:8" ht="24.95" customHeight="1" x14ac:dyDescent="0.2">
      <c r="A3" s="97"/>
      <c r="B3" s="9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94"/>
    </row>
    <row r="4" spans="1:8" x14ac:dyDescent="0.2">
      <c r="A4" s="99"/>
      <c r="B4" s="10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258829284.30000001</v>
      </c>
      <c r="D6" s="50">
        <f>E6-C6</f>
        <v>33371482.50999999</v>
      </c>
      <c r="E6" s="55">
        <v>292200766.81</v>
      </c>
      <c r="F6" s="50">
        <v>114158372.33</v>
      </c>
      <c r="G6" s="50">
        <v>111977134.34999999</v>
      </c>
      <c r="H6" s="50">
        <f>E6-F6</f>
        <v>178042394.48000002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185350400.56999999</v>
      </c>
      <c r="D8" s="50">
        <f>E8-C8</f>
        <v>132888447.31999999</v>
      </c>
      <c r="E8" s="50">
        <v>318238847.88999999</v>
      </c>
      <c r="F8" s="50">
        <v>107169079.75</v>
      </c>
      <c r="G8" s="50">
        <v>93353757.459999993</v>
      </c>
      <c r="H8" s="50">
        <f>E8-F8</f>
        <v>211069768.13999999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2423411.08</v>
      </c>
      <c r="D10" s="50">
        <v>0.14000000000000001</v>
      </c>
      <c r="E10" s="50">
        <f>C10+D10</f>
        <v>2423411.2200000002</v>
      </c>
      <c r="F10" s="50">
        <v>923411.22</v>
      </c>
      <c r="G10" s="50">
        <v>923411.22</v>
      </c>
      <c r="H10" s="50">
        <f>E10-F10</f>
        <v>1500000.0000000002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6268428</v>
      </c>
      <c r="D12" s="50">
        <v>0</v>
      </c>
      <c r="E12" s="50">
        <f>C12+D12</f>
        <v>6268428</v>
      </c>
      <c r="F12" s="50">
        <v>2110022.9900000002</v>
      </c>
      <c r="G12" s="50">
        <v>2110022.9900000002</v>
      </c>
      <c r="H12" s="50">
        <f>E12-F12</f>
        <v>4158405.01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452871523.94999999</v>
      </c>
      <c r="D16" s="17">
        <f>SUM(D6+D8+D10+D12+D14)</f>
        <v>166259929.96999997</v>
      </c>
      <c r="E16" s="17">
        <f>SUM(E6+E8+E10+E12+E14)</f>
        <v>619131453.92000008</v>
      </c>
      <c r="F16" s="17">
        <f t="shared" ref="F16:H16" si="0">SUM(F6+F8+F10+F12+F14)</f>
        <v>224360886.28999999</v>
      </c>
      <c r="G16" s="17">
        <f t="shared" si="0"/>
        <v>208364326.02000001</v>
      </c>
      <c r="H16" s="17">
        <f t="shared" si="0"/>
        <v>394770567.63</v>
      </c>
    </row>
    <row r="18" spans="1:8" x14ac:dyDescent="0.2">
      <c r="A18" s="1" t="s">
        <v>192</v>
      </c>
    </row>
    <row r="22" spans="1:8" x14ac:dyDescent="0.2">
      <c r="A22" s="82"/>
      <c r="B22" s="83"/>
      <c r="C22" s="82"/>
      <c r="D22" s="82"/>
      <c r="E22"/>
      <c r="F22" s="84"/>
      <c r="G22" s="84"/>
      <c r="H22" s="84"/>
    </row>
    <row r="23" spans="1:8" x14ac:dyDescent="0.2">
      <c r="A23" s="82"/>
      <c r="B23" s="85"/>
      <c r="C23" s="86"/>
      <c r="D23" s="87"/>
      <c r="E23"/>
      <c r="F23" s="84"/>
      <c r="G23" s="84"/>
      <c r="H23" s="84"/>
    </row>
    <row r="24" spans="1:8" x14ac:dyDescent="0.2">
      <c r="A24" s="84"/>
      <c r="B24" s="88"/>
      <c r="C24" s="88"/>
      <c r="D24" s="89"/>
      <c r="E24" s="84"/>
      <c r="F24" s="84"/>
      <c r="G24" s="84"/>
      <c r="H24" s="84"/>
    </row>
    <row r="25" spans="1:8" x14ac:dyDescent="0.2">
      <c r="A25" s="84"/>
      <c r="B25" s="88"/>
      <c r="C25" s="88"/>
      <c r="D25" s="89"/>
      <c r="E25" s="84"/>
      <c r="F25" s="84"/>
      <c r="G25" s="84"/>
      <c r="H25" s="84"/>
    </row>
    <row r="26" spans="1:8" x14ac:dyDescent="0.2">
      <c r="A26" s="84"/>
      <c r="B26" s="88"/>
      <c r="C26" s="88"/>
      <c r="D26" s="89"/>
      <c r="E26" s="84"/>
      <c r="F26" s="84"/>
      <c r="G26" s="84"/>
      <c r="H26" s="84"/>
    </row>
    <row r="27" spans="1:8" x14ac:dyDescent="0.2">
      <c r="A27" s="84"/>
      <c r="B27" s="88"/>
      <c r="C27" s="88"/>
      <c r="D27" s="89"/>
      <c r="E27" s="84"/>
      <c r="F27" s="84"/>
      <c r="G27" s="84"/>
      <c r="H27" s="8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17.83203125" style="61" customWidth="1"/>
    <col min="10" max="10" width="16" style="61" bestFit="1" customWidth="1"/>
    <col min="11" max="19" width="12" style="61"/>
    <col min="20" max="16384" width="12" style="1"/>
  </cols>
  <sheetData>
    <row r="1" spans="1:18" ht="45" customHeight="1" x14ac:dyDescent="0.2">
      <c r="A1" s="90" t="s">
        <v>195</v>
      </c>
      <c r="B1" s="91"/>
      <c r="C1" s="91"/>
      <c r="D1" s="91"/>
      <c r="E1" s="91"/>
      <c r="F1" s="91"/>
      <c r="G1" s="91"/>
      <c r="H1" s="92"/>
    </row>
    <row r="2" spans="1:18" x14ac:dyDescent="0.2">
      <c r="B2" s="27"/>
      <c r="C2" s="27"/>
      <c r="D2" s="27"/>
      <c r="E2" s="27"/>
      <c r="F2" s="27"/>
      <c r="G2" s="27"/>
      <c r="H2" s="27"/>
    </row>
    <row r="3" spans="1:18" x14ac:dyDescent="0.2">
      <c r="A3" s="95" t="s">
        <v>54</v>
      </c>
      <c r="B3" s="96"/>
      <c r="C3" s="90" t="s">
        <v>60</v>
      </c>
      <c r="D3" s="91"/>
      <c r="E3" s="91"/>
      <c r="F3" s="91"/>
      <c r="G3" s="92"/>
      <c r="H3" s="93" t="s">
        <v>59</v>
      </c>
    </row>
    <row r="4" spans="1:18" ht="24.95" customHeight="1" x14ac:dyDescent="0.2">
      <c r="A4" s="97"/>
      <c r="B4" s="9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94"/>
    </row>
    <row r="5" spans="1:18" x14ac:dyDescent="0.2">
      <c r="A5" s="99"/>
      <c r="B5" s="10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18" x14ac:dyDescent="0.2">
      <c r="A6" s="28"/>
      <c r="B6" s="24"/>
      <c r="C6" s="36"/>
      <c r="D6" s="36"/>
      <c r="E6" s="36"/>
      <c r="F6" s="36"/>
      <c r="G6" s="36"/>
      <c r="H6" s="36"/>
    </row>
    <row r="7" spans="1:18" ht="12.75" x14ac:dyDescent="0.2">
      <c r="A7" s="4" t="s">
        <v>128</v>
      </c>
      <c r="B7" s="22"/>
      <c r="C7" s="15">
        <v>1908532.08</v>
      </c>
      <c r="D7" s="15">
        <f>E7-C7</f>
        <v>15478.199999999953</v>
      </c>
      <c r="E7" s="15">
        <v>1924010.28</v>
      </c>
      <c r="F7" s="15">
        <v>770684.8</v>
      </c>
      <c r="G7" s="15">
        <v>770684.8</v>
      </c>
      <c r="H7" s="15">
        <f>E7-F7</f>
        <v>1153325.48</v>
      </c>
      <c r="I7" s="62"/>
      <c r="J7" s="63"/>
      <c r="K7" s="63"/>
      <c r="L7" s="64"/>
      <c r="M7" s="63"/>
      <c r="N7" s="63"/>
      <c r="O7" s="63"/>
      <c r="P7" s="63"/>
      <c r="Q7" s="65"/>
      <c r="R7" s="65"/>
    </row>
    <row r="8" spans="1:18" ht="12.75" x14ac:dyDescent="0.2">
      <c r="A8" s="4" t="s">
        <v>129</v>
      </c>
      <c r="B8" s="22"/>
      <c r="C8" s="15">
        <v>1423942.24</v>
      </c>
      <c r="D8" s="15">
        <f t="shared" ref="D8:D66" si="0">E8-C8</f>
        <v>8203.0800000000745</v>
      </c>
      <c r="E8" s="15">
        <v>1432145.32</v>
      </c>
      <c r="F8" s="15">
        <v>633269.6</v>
      </c>
      <c r="G8" s="15">
        <v>633269.6</v>
      </c>
      <c r="H8" s="15">
        <f t="shared" ref="H8:H13" si="1">E8-F8</f>
        <v>798875.72000000009</v>
      </c>
      <c r="I8" s="62"/>
      <c r="J8" s="63"/>
      <c r="K8" s="63"/>
      <c r="L8" s="63"/>
      <c r="M8" s="63"/>
      <c r="N8" s="63"/>
      <c r="O8" s="63"/>
      <c r="P8" s="63"/>
      <c r="Q8" s="65"/>
      <c r="R8" s="65"/>
    </row>
    <row r="9" spans="1:18" ht="12.75" x14ac:dyDescent="0.2">
      <c r="A9" s="4" t="s">
        <v>130</v>
      </c>
      <c r="B9" s="22"/>
      <c r="C9" s="15">
        <v>11267308.4</v>
      </c>
      <c r="D9" s="15">
        <f t="shared" si="0"/>
        <v>241721</v>
      </c>
      <c r="E9" s="15">
        <v>11509029.4</v>
      </c>
      <c r="F9" s="15">
        <v>4975930.67</v>
      </c>
      <c r="G9" s="15">
        <v>4888219.37</v>
      </c>
      <c r="H9" s="15">
        <f t="shared" si="1"/>
        <v>6533098.7300000004</v>
      </c>
      <c r="I9" s="62"/>
      <c r="J9" s="63"/>
      <c r="K9" s="63"/>
      <c r="L9" s="63"/>
      <c r="M9" s="63"/>
      <c r="N9" s="63"/>
      <c r="O9" s="63"/>
      <c r="P9" s="63"/>
      <c r="Q9" s="65"/>
      <c r="R9" s="65"/>
    </row>
    <row r="10" spans="1:18" ht="12.75" x14ac:dyDescent="0.2">
      <c r="A10" s="4" t="s">
        <v>131</v>
      </c>
      <c r="B10" s="22"/>
      <c r="C10" s="15">
        <v>2932164</v>
      </c>
      <c r="D10" s="15">
        <f t="shared" si="0"/>
        <v>493112</v>
      </c>
      <c r="E10" s="15">
        <v>3425276</v>
      </c>
      <c r="F10" s="15">
        <v>1356999.25</v>
      </c>
      <c r="G10" s="15">
        <v>1355396.28</v>
      </c>
      <c r="H10" s="15">
        <f t="shared" si="1"/>
        <v>2068276.75</v>
      </c>
      <c r="I10" s="62"/>
      <c r="J10" s="63"/>
      <c r="K10" s="63"/>
      <c r="L10" s="63"/>
      <c r="M10" s="63"/>
      <c r="N10" s="63"/>
      <c r="O10" s="63"/>
      <c r="P10" s="63"/>
      <c r="Q10" s="65"/>
      <c r="R10" s="65"/>
    </row>
    <row r="11" spans="1:18" ht="12.75" x14ac:dyDescent="0.2">
      <c r="A11" s="4" t="s">
        <v>132</v>
      </c>
      <c r="B11" s="22"/>
      <c r="C11" s="15">
        <v>12045196</v>
      </c>
      <c r="D11" s="15">
        <f t="shared" si="0"/>
        <v>1569434</v>
      </c>
      <c r="E11" s="15">
        <v>13614630</v>
      </c>
      <c r="F11" s="15">
        <v>5306460.3899999997</v>
      </c>
      <c r="G11" s="15">
        <v>5283510.3899999997</v>
      </c>
      <c r="H11" s="15">
        <f t="shared" si="1"/>
        <v>8308169.6100000003</v>
      </c>
      <c r="I11" s="62"/>
      <c r="J11" s="63"/>
      <c r="K11" s="63"/>
      <c r="L11" s="63"/>
      <c r="M11" s="63"/>
      <c r="N11" s="63"/>
      <c r="O11" s="63"/>
      <c r="P11" s="63"/>
      <c r="Q11" s="65"/>
      <c r="R11" s="65"/>
    </row>
    <row r="12" spans="1:18" ht="12.75" x14ac:dyDescent="0.2">
      <c r="A12" s="4" t="s">
        <v>133</v>
      </c>
      <c r="B12" s="22"/>
      <c r="C12" s="15">
        <v>3900204</v>
      </c>
      <c r="D12" s="15">
        <f t="shared" si="0"/>
        <v>-388279</v>
      </c>
      <c r="E12" s="15">
        <v>3511925</v>
      </c>
      <c r="F12" s="15">
        <v>987535.54</v>
      </c>
      <c r="G12" s="15">
        <v>957522.63</v>
      </c>
      <c r="H12" s="15">
        <f t="shared" si="1"/>
        <v>2524389.46</v>
      </c>
      <c r="I12" s="62"/>
      <c r="J12" s="63"/>
      <c r="K12" s="63"/>
      <c r="L12" s="63"/>
      <c r="M12" s="63"/>
      <c r="N12" s="63"/>
      <c r="O12" s="63"/>
      <c r="P12" s="63"/>
      <c r="Q12" s="65"/>
      <c r="R12" s="65"/>
    </row>
    <row r="13" spans="1:18" ht="12.75" x14ac:dyDescent="0.2">
      <c r="A13" s="4" t="s">
        <v>134</v>
      </c>
      <c r="B13" s="22"/>
      <c r="C13" s="15">
        <v>1514189</v>
      </c>
      <c r="D13" s="15">
        <f t="shared" si="0"/>
        <v>166401</v>
      </c>
      <c r="E13" s="15">
        <v>1680590</v>
      </c>
      <c r="F13" s="15">
        <v>559298.51</v>
      </c>
      <c r="G13" s="15">
        <v>547978.52</v>
      </c>
      <c r="H13" s="15">
        <f t="shared" si="1"/>
        <v>1121291.49</v>
      </c>
      <c r="I13" s="62"/>
      <c r="J13" s="63"/>
      <c r="K13" s="63"/>
      <c r="L13" s="63"/>
      <c r="M13" s="63"/>
      <c r="N13" s="63"/>
      <c r="O13" s="63"/>
      <c r="P13" s="63"/>
      <c r="Q13" s="65"/>
      <c r="R13" s="65"/>
    </row>
    <row r="14" spans="1:18" ht="12.75" x14ac:dyDescent="0.2">
      <c r="A14" s="4" t="s">
        <v>135</v>
      </c>
      <c r="B14" s="22"/>
      <c r="C14" s="15">
        <v>3578176</v>
      </c>
      <c r="D14" s="15">
        <f t="shared" si="0"/>
        <v>-282158</v>
      </c>
      <c r="E14" s="15">
        <v>3296018</v>
      </c>
      <c r="F14" s="15">
        <v>1542272.88</v>
      </c>
      <c r="G14" s="15">
        <v>1533980.21</v>
      </c>
      <c r="H14" s="15">
        <f t="shared" ref="H14" si="2">E14-F14</f>
        <v>1753745.12</v>
      </c>
      <c r="I14" s="62"/>
      <c r="J14" s="63"/>
      <c r="K14" s="63"/>
      <c r="L14" s="63"/>
      <c r="M14" s="63"/>
      <c r="N14" s="63"/>
      <c r="O14" s="63"/>
      <c r="P14" s="63"/>
      <c r="Q14" s="65"/>
      <c r="R14" s="65"/>
    </row>
    <row r="15" spans="1:18" ht="12.75" x14ac:dyDescent="0.2">
      <c r="A15" s="4" t="s">
        <v>136</v>
      </c>
      <c r="B15" s="22"/>
      <c r="C15" s="15">
        <v>2244117</v>
      </c>
      <c r="D15" s="15">
        <f t="shared" si="0"/>
        <v>-98051</v>
      </c>
      <c r="E15" s="15">
        <v>2146066</v>
      </c>
      <c r="F15" s="15">
        <v>594194.37</v>
      </c>
      <c r="G15" s="15">
        <v>594194.37</v>
      </c>
      <c r="H15" s="15">
        <f t="shared" ref="H15" si="3">E15-F15</f>
        <v>1551871.63</v>
      </c>
      <c r="I15" s="62"/>
      <c r="J15" s="63"/>
      <c r="K15" s="63"/>
      <c r="L15" s="63"/>
      <c r="M15" s="63"/>
      <c r="N15" s="63"/>
      <c r="O15" s="63"/>
      <c r="P15" s="63"/>
      <c r="Q15" s="65"/>
      <c r="R15" s="65"/>
    </row>
    <row r="16" spans="1:18" ht="12.75" x14ac:dyDescent="0.2">
      <c r="A16" s="4" t="s">
        <v>137</v>
      </c>
      <c r="B16" s="22"/>
      <c r="C16" s="15">
        <v>104706</v>
      </c>
      <c r="D16" s="15">
        <f t="shared" si="0"/>
        <v>0</v>
      </c>
      <c r="E16" s="15">
        <v>104706</v>
      </c>
      <c r="F16" s="15">
        <v>46903.51</v>
      </c>
      <c r="G16" s="15">
        <v>45625.13</v>
      </c>
      <c r="H16" s="15">
        <f t="shared" ref="H16" si="4">E16-F16</f>
        <v>57802.49</v>
      </c>
      <c r="I16" s="62"/>
      <c r="J16" s="63"/>
      <c r="K16" s="63"/>
      <c r="L16" s="63"/>
      <c r="M16" s="63"/>
      <c r="N16" s="63"/>
      <c r="O16" s="63"/>
      <c r="P16" s="63"/>
      <c r="Q16" s="65"/>
      <c r="R16" s="65"/>
    </row>
    <row r="17" spans="1:18" ht="12.75" x14ac:dyDescent="0.2">
      <c r="A17" s="4" t="s">
        <v>138</v>
      </c>
      <c r="B17" s="22"/>
      <c r="C17" s="15">
        <v>434451</v>
      </c>
      <c r="D17" s="15">
        <f t="shared" si="0"/>
        <v>0</v>
      </c>
      <c r="E17" s="15">
        <v>434451</v>
      </c>
      <c r="F17" s="15">
        <v>187550.87</v>
      </c>
      <c r="G17" s="15">
        <v>187550.87</v>
      </c>
      <c r="H17" s="15">
        <f t="shared" ref="H17" si="5">E17-F17</f>
        <v>246900.13</v>
      </c>
      <c r="I17" s="62"/>
      <c r="J17" s="63"/>
      <c r="K17" s="63"/>
      <c r="L17" s="63"/>
      <c r="M17" s="63"/>
      <c r="N17" s="63"/>
      <c r="O17" s="63"/>
      <c r="P17" s="63"/>
      <c r="Q17" s="65"/>
      <c r="R17" s="65"/>
    </row>
    <row r="18" spans="1:18" ht="12.75" x14ac:dyDescent="0.2">
      <c r="A18" s="4" t="s">
        <v>139</v>
      </c>
      <c r="B18" s="22"/>
      <c r="C18" s="15">
        <v>435019</v>
      </c>
      <c r="D18" s="15">
        <f t="shared" si="0"/>
        <v>0</v>
      </c>
      <c r="E18" s="15">
        <v>435019</v>
      </c>
      <c r="F18" s="15">
        <v>188704.97</v>
      </c>
      <c r="G18" s="15">
        <v>188704.97</v>
      </c>
      <c r="H18" s="15">
        <f t="shared" ref="H18" si="6">E18-F18</f>
        <v>246314.03</v>
      </c>
      <c r="I18" s="62"/>
      <c r="J18" s="63"/>
      <c r="K18" s="63"/>
      <c r="L18" s="63"/>
      <c r="M18" s="63"/>
      <c r="N18" s="63"/>
      <c r="O18" s="63"/>
      <c r="P18" s="63"/>
      <c r="Q18" s="65"/>
      <c r="R18" s="65"/>
    </row>
    <row r="19" spans="1:18" ht="12.75" x14ac:dyDescent="0.2">
      <c r="A19" s="4" t="s">
        <v>140</v>
      </c>
      <c r="B19" s="22"/>
      <c r="C19" s="15">
        <v>251386</v>
      </c>
      <c r="D19" s="15">
        <f t="shared" si="0"/>
        <v>0</v>
      </c>
      <c r="E19" s="15">
        <v>251386</v>
      </c>
      <c r="F19" s="15">
        <v>109888.22</v>
      </c>
      <c r="G19" s="15">
        <v>109888.22</v>
      </c>
      <c r="H19" s="15">
        <f t="shared" ref="H19" si="7">E19-F19</f>
        <v>141497.78</v>
      </c>
      <c r="I19" s="62"/>
      <c r="J19" s="63"/>
      <c r="K19" s="64"/>
      <c r="L19" s="64"/>
      <c r="M19" s="63"/>
      <c r="N19" s="63"/>
      <c r="O19" s="63"/>
      <c r="P19" s="63"/>
      <c r="Q19" s="65"/>
      <c r="R19" s="65"/>
    </row>
    <row r="20" spans="1:18" ht="12.75" x14ac:dyDescent="0.2">
      <c r="A20" s="4" t="s">
        <v>141</v>
      </c>
      <c r="B20" s="22"/>
      <c r="C20" s="15">
        <v>53034868.030000001</v>
      </c>
      <c r="D20" s="15">
        <f t="shared" si="0"/>
        <v>1832883.4600000009</v>
      </c>
      <c r="E20" s="15">
        <v>54867751.490000002</v>
      </c>
      <c r="F20" s="15">
        <v>19135490.489999998</v>
      </c>
      <c r="G20" s="15">
        <v>19079727.969999999</v>
      </c>
      <c r="H20" s="15">
        <f t="shared" ref="H20" si="8">E20-F20</f>
        <v>35732261</v>
      </c>
      <c r="I20" s="62"/>
      <c r="J20" s="63"/>
      <c r="K20" s="63"/>
      <c r="L20" s="63"/>
      <c r="M20" s="63"/>
      <c r="N20" s="63"/>
      <c r="O20" s="63"/>
      <c r="P20" s="63"/>
      <c r="Q20" s="65"/>
      <c r="R20" s="65"/>
    </row>
    <row r="21" spans="1:18" ht="12.75" x14ac:dyDescent="0.2">
      <c r="A21" s="4" t="s">
        <v>142</v>
      </c>
      <c r="B21" s="22"/>
      <c r="C21" s="15">
        <v>4182227.99</v>
      </c>
      <c r="D21" s="15">
        <f t="shared" si="0"/>
        <v>36885</v>
      </c>
      <c r="E21" s="15">
        <v>4219112.99</v>
      </c>
      <c r="F21" s="15">
        <v>1699815.62</v>
      </c>
      <c r="G21" s="15">
        <v>1685925.47</v>
      </c>
      <c r="H21" s="15">
        <f t="shared" ref="H21" si="9">E21-F21</f>
        <v>2519297.37</v>
      </c>
      <c r="I21" s="62"/>
      <c r="J21" s="63"/>
      <c r="K21" s="63"/>
      <c r="L21" s="63"/>
      <c r="M21" s="63"/>
      <c r="N21" s="63"/>
      <c r="O21" s="63"/>
      <c r="P21" s="63"/>
      <c r="Q21" s="65"/>
      <c r="R21" s="65"/>
    </row>
    <row r="22" spans="1:18" ht="12.75" x14ac:dyDescent="0.2">
      <c r="A22" s="4" t="s">
        <v>143</v>
      </c>
      <c r="B22" s="22"/>
      <c r="C22" s="15">
        <v>1257611</v>
      </c>
      <c r="D22" s="15">
        <f t="shared" si="0"/>
        <v>77792</v>
      </c>
      <c r="E22" s="15">
        <v>1335403</v>
      </c>
      <c r="F22" s="15">
        <v>551847.89</v>
      </c>
      <c r="G22" s="15">
        <v>550179.92000000004</v>
      </c>
      <c r="H22" s="15">
        <f t="shared" ref="H22" si="10">E22-F22</f>
        <v>783555.11</v>
      </c>
      <c r="I22" s="62"/>
      <c r="J22" s="63"/>
      <c r="K22" s="63"/>
      <c r="L22" s="64"/>
      <c r="M22" s="63"/>
      <c r="N22" s="63"/>
      <c r="O22" s="63"/>
      <c r="P22" s="63"/>
      <c r="Q22" s="65"/>
      <c r="R22" s="65"/>
    </row>
    <row r="23" spans="1:18" ht="12.75" x14ac:dyDescent="0.2">
      <c r="A23" s="4" t="s">
        <v>144</v>
      </c>
      <c r="B23" s="22"/>
      <c r="C23" s="15">
        <v>614866</v>
      </c>
      <c r="D23" s="15">
        <f t="shared" si="0"/>
        <v>-43125</v>
      </c>
      <c r="E23" s="15">
        <v>571741</v>
      </c>
      <c r="F23" s="15">
        <v>259339.5</v>
      </c>
      <c r="G23" s="15">
        <v>259339.5</v>
      </c>
      <c r="H23" s="15">
        <f t="shared" ref="H23" si="11">E23-F23</f>
        <v>312401.5</v>
      </c>
      <c r="I23" s="62"/>
      <c r="J23" s="63"/>
      <c r="K23" s="64"/>
      <c r="L23" s="63"/>
      <c r="M23" s="63"/>
      <c r="N23" s="63"/>
      <c r="O23" s="63"/>
      <c r="P23" s="63"/>
      <c r="Q23" s="65"/>
      <c r="R23" s="65"/>
    </row>
    <row r="24" spans="1:18" ht="12.75" x14ac:dyDescent="0.2">
      <c r="A24" s="4" t="s">
        <v>145</v>
      </c>
      <c r="B24" s="22"/>
      <c r="C24" s="15">
        <v>1035571</v>
      </c>
      <c r="D24" s="15">
        <f t="shared" si="0"/>
        <v>-42208</v>
      </c>
      <c r="E24" s="15">
        <v>993363</v>
      </c>
      <c r="F24" s="15">
        <v>469100.58</v>
      </c>
      <c r="G24" s="15">
        <v>460052.58</v>
      </c>
      <c r="H24" s="15">
        <f t="shared" ref="H24" si="12">E24-F24</f>
        <v>524262.42</v>
      </c>
      <c r="I24" s="62"/>
      <c r="J24" s="63"/>
      <c r="K24" s="63"/>
      <c r="L24" s="63"/>
      <c r="M24" s="63"/>
      <c r="N24" s="63"/>
      <c r="O24" s="63"/>
      <c r="P24" s="63"/>
      <c r="Q24" s="65"/>
      <c r="R24" s="65"/>
    </row>
    <row r="25" spans="1:18" ht="12.75" x14ac:dyDescent="0.2">
      <c r="A25" s="4" t="s">
        <v>146</v>
      </c>
      <c r="B25" s="22"/>
      <c r="C25" s="15">
        <v>856263</v>
      </c>
      <c r="D25" s="15">
        <f t="shared" si="0"/>
        <v>0</v>
      </c>
      <c r="E25" s="15">
        <v>856263</v>
      </c>
      <c r="F25" s="15">
        <v>371591.07</v>
      </c>
      <c r="G25" s="15">
        <v>366912.77</v>
      </c>
      <c r="H25" s="15">
        <f t="shared" ref="H25" si="13">E25-F25</f>
        <v>484671.93</v>
      </c>
      <c r="I25" s="62"/>
      <c r="J25" s="63"/>
      <c r="K25" s="64"/>
      <c r="L25" s="64"/>
      <c r="M25" s="63"/>
      <c r="N25" s="63"/>
      <c r="O25" s="63"/>
      <c r="P25" s="63"/>
      <c r="Q25" s="65"/>
      <c r="R25" s="65"/>
    </row>
    <row r="26" spans="1:18" ht="12.75" x14ac:dyDescent="0.2">
      <c r="A26" s="4" t="s">
        <v>147</v>
      </c>
      <c r="B26" s="22"/>
      <c r="C26" s="15">
        <v>674472</v>
      </c>
      <c r="D26" s="15">
        <f t="shared" si="0"/>
        <v>0</v>
      </c>
      <c r="E26" s="15">
        <v>674472</v>
      </c>
      <c r="F26" s="15">
        <v>292507.01</v>
      </c>
      <c r="G26" s="15">
        <v>291947.01</v>
      </c>
      <c r="H26" s="15">
        <f t="shared" ref="H26" si="14">E26-F26</f>
        <v>381964.99</v>
      </c>
      <c r="I26" s="62"/>
      <c r="J26" s="63"/>
      <c r="K26" s="64"/>
      <c r="L26" s="64"/>
      <c r="M26" s="63"/>
      <c r="N26" s="63"/>
      <c r="O26" s="63"/>
      <c r="P26" s="63"/>
      <c r="Q26" s="65"/>
      <c r="R26" s="65"/>
    </row>
    <row r="27" spans="1:18" ht="12.75" x14ac:dyDescent="0.2">
      <c r="A27" s="4" t="s">
        <v>148</v>
      </c>
      <c r="B27" s="22"/>
      <c r="C27" s="15">
        <v>632171</v>
      </c>
      <c r="D27" s="15">
        <f t="shared" si="0"/>
        <v>15752</v>
      </c>
      <c r="E27" s="15">
        <v>647923</v>
      </c>
      <c r="F27" s="15">
        <v>277169</v>
      </c>
      <c r="G27" s="15">
        <v>276743</v>
      </c>
      <c r="H27" s="15">
        <f t="shared" ref="H27" si="15">E27-F27</f>
        <v>370754</v>
      </c>
      <c r="I27" s="62"/>
      <c r="J27" s="63"/>
      <c r="K27" s="63"/>
      <c r="L27" s="63"/>
      <c r="M27" s="63"/>
      <c r="N27" s="63"/>
      <c r="O27" s="63"/>
      <c r="P27" s="63"/>
      <c r="Q27" s="65"/>
      <c r="R27" s="65"/>
    </row>
    <row r="28" spans="1:18" ht="12.75" x14ac:dyDescent="0.2">
      <c r="A28" s="4" t="s">
        <v>149</v>
      </c>
      <c r="B28" s="22"/>
      <c r="C28" s="15">
        <v>404864</v>
      </c>
      <c r="D28" s="15">
        <f t="shared" si="0"/>
        <v>0</v>
      </c>
      <c r="E28" s="15">
        <v>404864</v>
      </c>
      <c r="F28" s="15">
        <v>175008</v>
      </c>
      <c r="G28" s="15">
        <v>175008</v>
      </c>
      <c r="H28" s="15">
        <f t="shared" ref="H28" si="16">E28-F28</f>
        <v>229856</v>
      </c>
      <c r="I28" s="62"/>
      <c r="J28" s="63"/>
      <c r="K28" s="64"/>
      <c r="L28" s="64"/>
      <c r="M28" s="63"/>
      <c r="N28" s="63"/>
      <c r="O28" s="63"/>
      <c r="P28" s="63"/>
      <c r="Q28" s="65"/>
      <c r="R28" s="65"/>
    </row>
    <row r="29" spans="1:18" ht="12.75" x14ac:dyDescent="0.2">
      <c r="A29" s="4" t="s">
        <v>150</v>
      </c>
      <c r="B29" s="22"/>
      <c r="C29" s="15">
        <v>1282322</v>
      </c>
      <c r="D29" s="15">
        <f t="shared" si="0"/>
        <v>-11757</v>
      </c>
      <c r="E29" s="15">
        <v>1270565</v>
      </c>
      <c r="F29" s="15">
        <v>457668.29</v>
      </c>
      <c r="G29" s="15">
        <v>457668.29</v>
      </c>
      <c r="H29" s="15">
        <f t="shared" ref="H29" si="17">E29-F29</f>
        <v>812896.71</v>
      </c>
      <c r="I29" s="62"/>
      <c r="J29" s="63"/>
      <c r="K29" s="63"/>
      <c r="L29" s="63"/>
      <c r="M29" s="63"/>
      <c r="N29" s="63"/>
      <c r="O29" s="63"/>
      <c r="P29" s="63"/>
      <c r="Q29" s="65"/>
      <c r="R29" s="65"/>
    </row>
    <row r="30" spans="1:18" ht="12.75" x14ac:dyDescent="0.2">
      <c r="A30" s="4" t="s">
        <v>151</v>
      </c>
      <c r="B30" s="22"/>
      <c r="C30" s="15">
        <v>635508</v>
      </c>
      <c r="D30" s="15">
        <f t="shared" si="0"/>
        <v>202232</v>
      </c>
      <c r="E30" s="15">
        <v>837740</v>
      </c>
      <c r="F30" s="15">
        <v>222646</v>
      </c>
      <c r="G30" s="15">
        <v>222646</v>
      </c>
      <c r="H30" s="15">
        <f t="shared" ref="H30" si="18">E30-F30</f>
        <v>615094</v>
      </c>
      <c r="I30" s="62"/>
      <c r="J30" s="63"/>
      <c r="K30" s="63"/>
      <c r="L30" s="64"/>
      <c r="M30" s="63"/>
      <c r="N30" s="63"/>
      <c r="O30" s="63"/>
      <c r="P30" s="63"/>
      <c r="Q30" s="65"/>
      <c r="R30" s="65"/>
    </row>
    <row r="31" spans="1:18" ht="12.75" x14ac:dyDescent="0.2">
      <c r="A31" s="4" t="s">
        <v>152</v>
      </c>
      <c r="B31" s="22"/>
      <c r="C31" s="15">
        <v>174073965.65000001</v>
      </c>
      <c r="D31" s="15">
        <f t="shared" si="0"/>
        <v>132685673.54999998</v>
      </c>
      <c r="E31" s="15">
        <v>306759639.19999999</v>
      </c>
      <c r="F31" s="15">
        <v>107796212.28</v>
      </c>
      <c r="G31" s="15">
        <v>93528557.489999995</v>
      </c>
      <c r="H31" s="15">
        <f t="shared" ref="H31" si="19">E31-F31</f>
        <v>198963426.91999999</v>
      </c>
      <c r="I31" s="62"/>
      <c r="J31" s="63"/>
      <c r="K31" s="63"/>
      <c r="L31" s="63"/>
      <c r="M31" s="63"/>
      <c r="N31" s="63"/>
      <c r="O31" s="63"/>
      <c r="P31" s="63"/>
      <c r="Q31" s="65"/>
      <c r="R31" s="65"/>
    </row>
    <row r="32" spans="1:18" ht="12.75" x14ac:dyDescent="0.2">
      <c r="A32" s="4" t="s">
        <v>153</v>
      </c>
      <c r="B32" s="22"/>
      <c r="C32" s="15">
        <v>5528661</v>
      </c>
      <c r="D32" s="15">
        <f t="shared" si="0"/>
        <v>-797944</v>
      </c>
      <c r="E32" s="15">
        <v>4730717</v>
      </c>
      <c r="F32" s="15">
        <v>2334571.54</v>
      </c>
      <c r="G32" s="15">
        <v>2325754.14</v>
      </c>
      <c r="H32" s="15">
        <f t="shared" ref="H32" si="20">E32-F32</f>
        <v>2396145.46</v>
      </c>
      <c r="I32" s="62"/>
      <c r="J32" s="63"/>
      <c r="K32" s="64"/>
      <c r="L32" s="63"/>
      <c r="M32" s="63"/>
      <c r="N32" s="63"/>
      <c r="O32" s="63"/>
      <c r="P32" s="63"/>
      <c r="Q32" s="65"/>
      <c r="R32" s="65"/>
    </row>
    <row r="33" spans="1:18" ht="12.75" x14ac:dyDescent="0.2">
      <c r="A33" s="4" t="s">
        <v>154</v>
      </c>
      <c r="B33" s="22"/>
      <c r="C33" s="15">
        <v>1849922</v>
      </c>
      <c r="D33" s="15">
        <f t="shared" si="0"/>
        <v>-176190</v>
      </c>
      <c r="E33" s="15">
        <v>1673732</v>
      </c>
      <c r="F33" s="15">
        <v>789720.79</v>
      </c>
      <c r="G33" s="15">
        <v>789720.79</v>
      </c>
      <c r="H33" s="15">
        <f t="shared" ref="H33" si="21">E33-F33</f>
        <v>884011.21</v>
      </c>
      <c r="I33" s="62"/>
      <c r="J33" s="63"/>
      <c r="K33" s="64"/>
      <c r="L33" s="63"/>
      <c r="M33" s="63"/>
      <c r="N33" s="63"/>
      <c r="O33" s="63"/>
      <c r="P33" s="63"/>
      <c r="Q33" s="65"/>
      <c r="R33" s="65"/>
    </row>
    <row r="34" spans="1:18" ht="12.75" x14ac:dyDescent="0.2">
      <c r="A34" s="4" t="s">
        <v>155</v>
      </c>
      <c r="B34" s="22"/>
      <c r="C34" s="15">
        <v>1052507</v>
      </c>
      <c r="D34" s="15">
        <f t="shared" si="0"/>
        <v>-9374</v>
      </c>
      <c r="E34" s="15">
        <v>1043133</v>
      </c>
      <c r="F34" s="15">
        <v>428411.29</v>
      </c>
      <c r="G34" s="15">
        <v>423866.59</v>
      </c>
      <c r="H34" s="15">
        <f t="shared" ref="H34" si="22">E34-F34</f>
        <v>614721.71</v>
      </c>
      <c r="I34" s="62"/>
      <c r="J34" s="63"/>
      <c r="K34" s="63"/>
      <c r="L34" s="63"/>
      <c r="M34" s="63"/>
      <c r="N34" s="63"/>
      <c r="O34" s="63"/>
      <c r="P34" s="63"/>
      <c r="Q34" s="65"/>
      <c r="R34" s="65"/>
    </row>
    <row r="35" spans="1:18" ht="12.75" x14ac:dyDescent="0.2">
      <c r="A35" s="4" t="s">
        <v>156</v>
      </c>
      <c r="B35" s="22"/>
      <c r="C35" s="15">
        <v>7222123</v>
      </c>
      <c r="D35" s="15">
        <f t="shared" si="0"/>
        <v>-929653.41000000015</v>
      </c>
      <c r="E35" s="15">
        <v>6292469.5899999999</v>
      </c>
      <c r="F35" s="15">
        <v>2574876.7000000002</v>
      </c>
      <c r="G35" s="15">
        <v>2175718.94</v>
      </c>
      <c r="H35" s="15">
        <f t="shared" ref="H35" si="23">E35-F35</f>
        <v>3717592.8899999997</v>
      </c>
      <c r="I35" s="62"/>
      <c r="J35" s="63"/>
      <c r="K35" s="63"/>
      <c r="L35" s="63"/>
      <c r="M35" s="63"/>
      <c r="N35" s="63"/>
      <c r="O35" s="63"/>
      <c r="P35" s="63"/>
      <c r="Q35" s="65"/>
      <c r="R35" s="65"/>
    </row>
    <row r="36" spans="1:18" ht="12.75" x14ac:dyDescent="0.2">
      <c r="A36" s="4" t="s">
        <v>157</v>
      </c>
      <c r="B36" s="22"/>
      <c r="C36" s="15">
        <v>7514788</v>
      </c>
      <c r="D36" s="15">
        <f t="shared" si="0"/>
        <v>-777990</v>
      </c>
      <c r="E36" s="15">
        <v>6736798</v>
      </c>
      <c r="F36" s="15">
        <v>3179255.38</v>
      </c>
      <c r="G36" s="15">
        <v>3159721.64</v>
      </c>
      <c r="H36" s="15">
        <f t="shared" ref="H36" si="24">E36-F36</f>
        <v>3557542.62</v>
      </c>
      <c r="I36" s="62"/>
      <c r="J36" s="63"/>
      <c r="K36" s="64"/>
      <c r="L36" s="63"/>
      <c r="M36" s="63"/>
      <c r="N36" s="63"/>
      <c r="O36" s="63"/>
      <c r="P36" s="63"/>
      <c r="Q36" s="65"/>
      <c r="R36" s="65"/>
    </row>
    <row r="37" spans="1:18" ht="12.75" x14ac:dyDescent="0.2">
      <c r="A37" s="4" t="s">
        <v>158</v>
      </c>
      <c r="B37" s="22"/>
      <c r="C37" s="15">
        <v>3607430</v>
      </c>
      <c r="D37" s="15">
        <f t="shared" si="0"/>
        <v>-330387</v>
      </c>
      <c r="E37" s="15">
        <v>3277043</v>
      </c>
      <c r="F37" s="15">
        <v>1536970.64</v>
      </c>
      <c r="G37" s="15">
        <v>1522398.69</v>
      </c>
      <c r="H37" s="15">
        <f t="shared" ref="H37" si="25">E37-F37</f>
        <v>1740072.36</v>
      </c>
      <c r="I37" s="62"/>
      <c r="J37" s="63"/>
      <c r="K37" s="63"/>
      <c r="L37" s="63"/>
      <c r="M37" s="63"/>
      <c r="N37" s="63"/>
      <c r="O37" s="63"/>
      <c r="P37" s="63"/>
      <c r="Q37" s="65"/>
      <c r="R37" s="65"/>
    </row>
    <row r="38" spans="1:18" ht="12.75" x14ac:dyDescent="0.2">
      <c r="A38" s="4" t="s">
        <v>159</v>
      </c>
      <c r="B38" s="22"/>
      <c r="C38" s="15">
        <v>3243931</v>
      </c>
      <c r="D38" s="15">
        <f t="shared" si="0"/>
        <v>73632</v>
      </c>
      <c r="E38" s="15">
        <v>3317563</v>
      </c>
      <c r="F38" s="15">
        <v>1343019.41</v>
      </c>
      <c r="G38" s="15">
        <v>1333427.48</v>
      </c>
      <c r="H38" s="15">
        <f t="shared" ref="H38" si="26">E38-F38</f>
        <v>1974543.59</v>
      </c>
      <c r="I38" s="62"/>
      <c r="J38" s="63"/>
      <c r="K38" s="63"/>
      <c r="L38" s="63"/>
      <c r="M38" s="63"/>
      <c r="N38" s="63"/>
      <c r="O38" s="63"/>
      <c r="P38" s="63"/>
      <c r="Q38" s="65"/>
      <c r="R38" s="65"/>
    </row>
    <row r="39" spans="1:18" ht="12.75" x14ac:dyDescent="0.2">
      <c r="A39" s="4" t="s">
        <v>160</v>
      </c>
      <c r="B39" s="22"/>
      <c r="C39" s="15">
        <v>2403107.4</v>
      </c>
      <c r="D39" s="15">
        <f t="shared" si="0"/>
        <v>-242653</v>
      </c>
      <c r="E39" s="15">
        <v>2160454.4</v>
      </c>
      <c r="F39" s="15">
        <v>1013415.59</v>
      </c>
      <c r="G39" s="15">
        <v>999602.94</v>
      </c>
      <c r="H39" s="15">
        <f t="shared" ref="H39" si="27">E39-F39</f>
        <v>1147038.81</v>
      </c>
      <c r="I39" s="62"/>
      <c r="J39" s="63"/>
      <c r="K39" s="63"/>
      <c r="L39" s="63"/>
      <c r="M39" s="63"/>
      <c r="N39" s="63"/>
      <c r="O39" s="63"/>
      <c r="P39" s="63"/>
      <c r="Q39" s="65"/>
      <c r="R39" s="65"/>
    </row>
    <row r="40" spans="1:18" ht="12.75" x14ac:dyDescent="0.2">
      <c r="A40" s="4" t="s">
        <v>161</v>
      </c>
      <c r="B40" s="22"/>
      <c r="C40" s="15">
        <v>1762898</v>
      </c>
      <c r="D40" s="15">
        <f t="shared" si="0"/>
        <v>583373.24000000022</v>
      </c>
      <c r="E40" s="15">
        <v>2346271.2400000002</v>
      </c>
      <c r="F40" s="15">
        <v>780331.33</v>
      </c>
      <c r="G40" s="15">
        <v>748859.34</v>
      </c>
      <c r="H40" s="15">
        <f t="shared" ref="H40" si="28">E40-F40</f>
        <v>1565939.9100000001</v>
      </c>
      <c r="I40" s="62"/>
      <c r="J40" s="63"/>
      <c r="K40" s="63"/>
      <c r="L40" s="64"/>
      <c r="M40" s="63"/>
      <c r="N40" s="63"/>
      <c r="O40" s="63"/>
      <c r="P40" s="63"/>
      <c r="Q40" s="65"/>
      <c r="R40" s="65"/>
    </row>
    <row r="41" spans="1:18" ht="12.75" x14ac:dyDescent="0.2">
      <c r="A41" s="4" t="s">
        <v>162</v>
      </c>
      <c r="B41" s="22"/>
      <c r="C41" s="15">
        <v>21828566.73</v>
      </c>
      <c r="D41" s="15">
        <f t="shared" si="0"/>
        <v>20761285.639999997</v>
      </c>
      <c r="E41" s="15">
        <v>42589852.369999997</v>
      </c>
      <c r="F41" s="15">
        <v>12571117.1</v>
      </c>
      <c r="G41" s="15">
        <v>12546588.039999999</v>
      </c>
      <c r="H41" s="15">
        <f t="shared" ref="H41" si="29">E41-F41</f>
        <v>30018735.269999996</v>
      </c>
      <c r="I41" s="62"/>
      <c r="J41" s="63"/>
      <c r="K41" s="63"/>
      <c r="L41" s="63"/>
      <c r="M41" s="63"/>
      <c r="N41" s="63"/>
      <c r="O41" s="63"/>
      <c r="P41" s="63"/>
      <c r="Q41" s="65"/>
      <c r="R41" s="65"/>
    </row>
    <row r="42" spans="1:18" ht="12.75" x14ac:dyDescent="0.2">
      <c r="A42" s="4" t="s">
        <v>163</v>
      </c>
      <c r="B42" s="22"/>
      <c r="C42" s="15">
        <v>2956925</v>
      </c>
      <c r="D42" s="15">
        <f t="shared" si="0"/>
        <v>-22076</v>
      </c>
      <c r="E42" s="15">
        <v>2934849</v>
      </c>
      <c r="F42" s="15">
        <v>2501039.83</v>
      </c>
      <c r="G42" s="15">
        <v>2501039.83</v>
      </c>
      <c r="H42" s="15">
        <f t="shared" ref="H42" si="30">E42-F42</f>
        <v>433809.16999999993</v>
      </c>
      <c r="I42" s="62"/>
      <c r="J42" s="63"/>
      <c r="K42" s="64"/>
      <c r="L42" s="63"/>
      <c r="M42" s="63"/>
      <c r="N42" s="63"/>
      <c r="O42" s="63"/>
      <c r="P42" s="63"/>
      <c r="Q42" s="65"/>
      <c r="R42" s="65"/>
    </row>
    <row r="43" spans="1:18" ht="12.75" x14ac:dyDescent="0.2">
      <c r="A43" s="4" t="s">
        <v>164</v>
      </c>
      <c r="B43" s="22"/>
      <c r="C43" s="15">
        <v>357117</v>
      </c>
      <c r="D43" s="15">
        <f t="shared" si="0"/>
        <v>118227</v>
      </c>
      <c r="E43" s="15">
        <v>475344</v>
      </c>
      <c r="F43" s="15">
        <v>127651.8</v>
      </c>
      <c r="G43" s="15">
        <v>127651.8</v>
      </c>
      <c r="H43" s="15">
        <f t="shared" ref="H43" si="31">E43-F43</f>
        <v>347692.2</v>
      </c>
      <c r="I43" s="62"/>
      <c r="J43" s="63"/>
      <c r="K43" s="63"/>
      <c r="L43" s="64"/>
      <c r="M43" s="63"/>
      <c r="N43" s="63"/>
      <c r="O43" s="63"/>
      <c r="P43" s="63"/>
      <c r="Q43" s="65"/>
      <c r="R43" s="65"/>
    </row>
    <row r="44" spans="1:18" ht="12.75" x14ac:dyDescent="0.2">
      <c r="A44" s="4" t="s">
        <v>165</v>
      </c>
      <c r="B44" s="22"/>
      <c r="C44" s="15">
        <v>978194</v>
      </c>
      <c r="D44" s="15">
        <f t="shared" si="0"/>
        <v>-12619</v>
      </c>
      <c r="E44" s="15">
        <v>965575</v>
      </c>
      <c r="F44" s="15">
        <v>484636.93</v>
      </c>
      <c r="G44" s="15">
        <v>484636.93</v>
      </c>
      <c r="H44" s="15">
        <f t="shared" ref="H44" si="32">E44-F44</f>
        <v>480938.07</v>
      </c>
      <c r="I44" s="62"/>
      <c r="J44" s="63"/>
      <c r="K44" s="64"/>
      <c r="L44" s="63"/>
      <c r="M44" s="63"/>
      <c r="N44" s="63"/>
      <c r="O44" s="63"/>
      <c r="P44" s="63"/>
      <c r="Q44" s="65"/>
      <c r="R44" s="65"/>
    </row>
    <row r="45" spans="1:18" ht="12.75" x14ac:dyDescent="0.2">
      <c r="A45" s="4" t="s">
        <v>166</v>
      </c>
      <c r="B45" s="22"/>
      <c r="C45" s="15">
        <v>902497</v>
      </c>
      <c r="D45" s="15">
        <f t="shared" si="0"/>
        <v>-17848</v>
      </c>
      <c r="E45" s="15">
        <v>884649</v>
      </c>
      <c r="F45" s="15">
        <v>307725.71999999997</v>
      </c>
      <c r="G45" s="15">
        <v>304135.53000000003</v>
      </c>
      <c r="H45" s="15">
        <f t="shared" ref="H45" si="33">E45-F45</f>
        <v>576923.28</v>
      </c>
      <c r="I45" s="62"/>
      <c r="J45" s="63"/>
      <c r="K45" s="63"/>
      <c r="L45" s="63"/>
      <c r="M45" s="63"/>
      <c r="N45" s="63"/>
      <c r="O45" s="63"/>
      <c r="P45" s="63"/>
      <c r="Q45" s="65"/>
      <c r="R45" s="65"/>
    </row>
    <row r="46" spans="1:18" ht="12.75" x14ac:dyDescent="0.2">
      <c r="A46" s="4" t="s">
        <v>167</v>
      </c>
      <c r="B46" s="22"/>
      <c r="C46" s="15">
        <v>1013197</v>
      </c>
      <c r="D46" s="15">
        <f t="shared" si="0"/>
        <v>176234</v>
      </c>
      <c r="E46" s="15">
        <v>1189431</v>
      </c>
      <c r="F46" s="15">
        <v>366941.55</v>
      </c>
      <c r="G46" s="15">
        <v>355298.76</v>
      </c>
      <c r="H46" s="15">
        <f t="shared" ref="H46" si="34">E46-F46</f>
        <v>822489.45</v>
      </c>
      <c r="I46" s="62"/>
      <c r="J46" s="63"/>
      <c r="K46" s="63"/>
      <c r="L46" s="63"/>
      <c r="M46" s="63"/>
      <c r="N46" s="63"/>
      <c r="O46" s="63"/>
      <c r="P46" s="63"/>
      <c r="Q46" s="65"/>
      <c r="R46" s="65"/>
    </row>
    <row r="47" spans="1:18" ht="12.75" x14ac:dyDescent="0.2">
      <c r="A47" s="4" t="s">
        <v>168</v>
      </c>
      <c r="B47" s="22"/>
      <c r="C47" s="15">
        <v>252927</v>
      </c>
      <c r="D47" s="15">
        <f t="shared" si="0"/>
        <v>11205</v>
      </c>
      <c r="E47" s="15">
        <v>264132</v>
      </c>
      <c r="F47" s="15">
        <v>84290.79</v>
      </c>
      <c r="G47" s="15">
        <v>84290.79</v>
      </c>
      <c r="H47" s="15">
        <f t="shared" ref="H47" si="35">E47-F47</f>
        <v>179841.21000000002</v>
      </c>
      <c r="I47" s="62"/>
      <c r="J47" s="63"/>
      <c r="K47" s="63"/>
      <c r="L47" s="63"/>
      <c r="M47" s="63"/>
      <c r="N47" s="63"/>
      <c r="O47" s="63"/>
      <c r="P47" s="63"/>
      <c r="Q47" s="65"/>
      <c r="R47" s="65"/>
    </row>
    <row r="48" spans="1:18" ht="12.75" x14ac:dyDescent="0.2">
      <c r="A48" s="4" t="s">
        <v>169</v>
      </c>
      <c r="B48" s="22"/>
      <c r="C48" s="15">
        <v>2544896</v>
      </c>
      <c r="D48" s="15">
        <f t="shared" si="0"/>
        <v>-40698</v>
      </c>
      <c r="E48" s="15">
        <v>2504198</v>
      </c>
      <c r="F48" s="15">
        <v>950654.21</v>
      </c>
      <c r="G48" s="15">
        <v>947883.99</v>
      </c>
      <c r="H48" s="15">
        <f t="shared" ref="H48" si="36">E48-F48</f>
        <v>1553543.79</v>
      </c>
      <c r="I48" s="62"/>
      <c r="J48" s="63"/>
      <c r="K48" s="63"/>
      <c r="L48" s="63"/>
      <c r="M48" s="63"/>
      <c r="N48" s="63"/>
      <c r="O48" s="63"/>
      <c r="P48" s="63"/>
      <c r="Q48" s="65"/>
      <c r="R48" s="65"/>
    </row>
    <row r="49" spans="1:18" ht="12.75" x14ac:dyDescent="0.2">
      <c r="A49" s="4" t="s">
        <v>170</v>
      </c>
      <c r="B49" s="22"/>
      <c r="C49" s="15">
        <v>3381951</v>
      </c>
      <c r="D49" s="15">
        <f t="shared" si="0"/>
        <v>49230</v>
      </c>
      <c r="E49" s="15">
        <v>3431181</v>
      </c>
      <c r="F49" s="15">
        <v>2602646.8199999998</v>
      </c>
      <c r="G49" s="15">
        <v>2602646.8199999998</v>
      </c>
      <c r="H49" s="15">
        <f t="shared" ref="H49" si="37">E49-F49</f>
        <v>828534.18000000017</v>
      </c>
      <c r="I49" s="62"/>
      <c r="J49" s="63"/>
      <c r="K49" s="63"/>
      <c r="L49" s="63"/>
      <c r="M49" s="63"/>
      <c r="N49" s="63"/>
      <c r="O49" s="63"/>
      <c r="P49" s="63"/>
      <c r="Q49" s="65"/>
      <c r="R49" s="65"/>
    </row>
    <row r="50" spans="1:18" ht="12.75" x14ac:dyDescent="0.2">
      <c r="A50" s="4" t="s">
        <v>171</v>
      </c>
      <c r="B50" s="22"/>
      <c r="C50" s="15">
        <v>506590</v>
      </c>
      <c r="D50" s="15">
        <f t="shared" si="0"/>
        <v>204075</v>
      </c>
      <c r="E50" s="15">
        <v>710665</v>
      </c>
      <c r="F50" s="15">
        <v>214562.64</v>
      </c>
      <c r="G50" s="15">
        <v>214562.64</v>
      </c>
      <c r="H50" s="15">
        <f t="shared" ref="H50" si="38">E50-F50</f>
        <v>496102.36</v>
      </c>
      <c r="I50" s="62"/>
      <c r="J50" s="63"/>
      <c r="K50" s="63"/>
      <c r="L50" s="64"/>
      <c r="M50" s="63"/>
      <c r="N50" s="63"/>
      <c r="O50" s="63"/>
      <c r="P50" s="63"/>
      <c r="Q50" s="65"/>
      <c r="R50" s="65"/>
    </row>
    <row r="51" spans="1:18" ht="12.75" x14ac:dyDescent="0.2">
      <c r="A51" s="4" t="s">
        <v>172</v>
      </c>
      <c r="B51" s="22"/>
      <c r="C51" s="15">
        <v>246816</v>
      </c>
      <c r="D51" s="15">
        <f t="shared" si="0"/>
        <v>35776</v>
      </c>
      <c r="E51" s="15">
        <v>282592</v>
      </c>
      <c r="F51" s="15">
        <v>82123</v>
      </c>
      <c r="G51" s="15">
        <v>82123</v>
      </c>
      <c r="H51" s="15">
        <f t="shared" ref="H51" si="39">E51-F51</f>
        <v>200469</v>
      </c>
      <c r="I51" s="62"/>
      <c r="J51" s="63"/>
      <c r="K51" s="63"/>
      <c r="L51" s="64"/>
      <c r="M51" s="63"/>
      <c r="N51" s="63"/>
      <c r="O51" s="63"/>
      <c r="P51" s="63"/>
      <c r="Q51" s="65"/>
      <c r="R51" s="65"/>
    </row>
    <row r="52" spans="1:18" ht="12.75" x14ac:dyDescent="0.2">
      <c r="A52" s="4" t="s">
        <v>173</v>
      </c>
      <c r="B52" s="22"/>
      <c r="C52" s="15">
        <v>23385253.309999999</v>
      </c>
      <c r="D52" s="15">
        <f t="shared" si="0"/>
        <v>272204</v>
      </c>
      <c r="E52" s="15">
        <v>23657457.309999999</v>
      </c>
      <c r="F52" s="15">
        <v>11563667.66</v>
      </c>
      <c r="G52" s="15">
        <v>10750513.93</v>
      </c>
      <c r="H52" s="15">
        <f t="shared" ref="H52" si="40">E52-F52</f>
        <v>12093789.649999999</v>
      </c>
      <c r="I52" s="62"/>
      <c r="J52" s="63"/>
      <c r="K52" s="63"/>
      <c r="L52" s="63"/>
      <c r="M52" s="63"/>
      <c r="N52" s="63"/>
      <c r="O52" s="63"/>
      <c r="P52" s="63"/>
      <c r="Q52" s="65"/>
      <c r="R52" s="65"/>
    </row>
    <row r="53" spans="1:18" ht="12.75" x14ac:dyDescent="0.2">
      <c r="A53" s="4" t="s">
        <v>174</v>
      </c>
      <c r="B53" s="22"/>
      <c r="C53" s="15">
        <v>1143526</v>
      </c>
      <c r="D53" s="15">
        <f t="shared" si="0"/>
        <v>156763</v>
      </c>
      <c r="E53" s="15">
        <v>1300289</v>
      </c>
      <c r="F53" s="15">
        <v>516996.77</v>
      </c>
      <c r="G53" s="15">
        <v>511530.07</v>
      </c>
      <c r="H53" s="15">
        <f t="shared" ref="H53" si="41">E53-F53</f>
        <v>783292.23</v>
      </c>
      <c r="I53" s="62"/>
      <c r="J53" s="63"/>
      <c r="K53" s="63"/>
      <c r="L53" s="63"/>
      <c r="M53" s="63"/>
      <c r="N53" s="63"/>
      <c r="O53" s="63"/>
      <c r="P53" s="63"/>
      <c r="Q53" s="65"/>
      <c r="R53" s="65"/>
    </row>
    <row r="54" spans="1:18" ht="12.75" x14ac:dyDescent="0.2">
      <c r="A54" s="4" t="s">
        <v>175</v>
      </c>
      <c r="B54" s="22"/>
      <c r="C54" s="15">
        <v>18058985</v>
      </c>
      <c r="D54" s="15">
        <f t="shared" si="0"/>
        <v>670571</v>
      </c>
      <c r="E54" s="15">
        <v>18729556</v>
      </c>
      <c r="F54" s="15">
        <v>4810010.8099999996</v>
      </c>
      <c r="G54" s="15">
        <v>4798180.3499999996</v>
      </c>
      <c r="H54" s="15">
        <f t="shared" ref="H54" si="42">E54-F54</f>
        <v>13919545.190000001</v>
      </c>
      <c r="I54" s="62"/>
      <c r="J54" s="63"/>
      <c r="K54" s="63"/>
      <c r="L54" s="63"/>
      <c r="M54" s="63"/>
      <c r="N54" s="63"/>
      <c r="O54" s="63"/>
      <c r="P54" s="63"/>
      <c r="Q54" s="65"/>
      <c r="R54" s="65"/>
    </row>
    <row r="55" spans="1:18" ht="12.75" x14ac:dyDescent="0.2">
      <c r="A55" s="4" t="s">
        <v>176</v>
      </c>
      <c r="B55" s="22"/>
      <c r="C55" s="15">
        <v>1315776</v>
      </c>
      <c r="D55" s="15">
        <f t="shared" si="0"/>
        <v>802892</v>
      </c>
      <c r="E55" s="15">
        <v>2118668</v>
      </c>
      <c r="F55" s="15">
        <v>1039868.05</v>
      </c>
      <c r="G55" s="15">
        <v>1036654.85</v>
      </c>
      <c r="H55" s="15">
        <f t="shared" ref="H55" si="43">E55-F55</f>
        <v>1078799.95</v>
      </c>
      <c r="I55" s="62"/>
      <c r="J55" s="63"/>
      <c r="K55" s="63"/>
      <c r="L55" s="63"/>
      <c r="M55" s="63"/>
      <c r="N55" s="63"/>
      <c r="O55" s="63"/>
      <c r="P55" s="63"/>
      <c r="Q55" s="65"/>
      <c r="R55" s="65"/>
    </row>
    <row r="56" spans="1:18" ht="12.75" x14ac:dyDescent="0.2">
      <c r="A56" s="4" t="s">
        <v>177</v>
      </c>
      <c r="B56" s="22"/>
      <c r="C56" s="15">
        <v>2556836</v>
      </c>
      <c r="D56" s="15">
        <f t="shared" si="0"/>
        <v>276634</v>
      </c>
      <c r="E56" s="15">
        <v>2833470</v>
      </c>
      <c r="F56" s="15">
        <v>1123623.81</v>
      </c>
      <c r="G56" s="15">
        <v>1106912.1100000001</v>
      </c>
      <c r="H56" s="15">
        <f t="shared" ref="H56" si="44">E56-F56</f>
        <v>1709846.19</v>
      </c>
      <c r="I56" s="62"/>
      <c r="J56" s="63"/>
      <c r="K56" s="63"/>
      <c r="L56" s="63"/>
      <c r="M56" s="63"/>
      <c r="N56" s="63"/>
      <c r="O56" s="63"/>
      <c r="P56" s="63"/>
      <c r="Q56" s="65"/>
      <c r="R56" s="65"/>
    </row>
    <row r="57" spans="1:18" ht="12.75" x14ac:dyDescent="0.2">
      <c r="A57" s="4" t="s">
        <v>178</v>
      </c>
      <c r="B57" s="22"/>
      <c r="C57" s="15">
        <v>642444</v>
      </c>
      <c r="D57" s="15">
        <f t="shared" si="0"/>
        <v>227288</v>
      </c>
      <c r="E57" s="15">
        <v>869732</v>
      </c>
      <c r="F57" s="15">
        <v>267751.48</v>
      </c>
      <c r="G57" s="15">
        <v>267751.48</v>
      </c>
      <c r="H57" s="15">
        <f t="shared" ref="H57" si="45">E57-F57</f>
        <v>601980.52</v>
      </c>
      <c r="I57" s="62"/>
      <c r="J57" s="63"/>
      <c r="K57" s="63"/>
      <c r="L57" s="64"/>
      <c r="M57" s="63"/>
      <c r="N57" s="63"/>
      <c r="O57" s="63"/>
      <c r="P57" s="63"/>
      <c r="Q57" s="65"/>
      <c r="R57" s="65"/>
    </row>
    <row r="58" spans="1:18" ht="12.75" x14ac:dyDescent="0.2">
      <c r="A58" s="4" t="s">
        <v>179</v>
      </c>
      <c r="B58" s="22"/>
      <c r="C58" s="15">
        <v>98051</v>
      </c>
      <c r="D58" s="15">
        <f t="shared" si="0"/>
        <v>-4025</v>
      </c>
      <c r="E58" s="15">
        <v>94026</v>
      </c>
      <c r="F58" s="15">
        <v>94026</v>
      </c>
      <c r="G58" s="15">
        <v>94026</v>
      </c>
      <c r="H58" s="15">
        <f t="shared" ref="H58" si="46">E58-F58</f>
        <v>0</v>
      </c>
      <c r="I58" s="62"/>
      <c r="J58" s="63"/>
      <c r="K58" s="63"/>
      <c r="L58" s="63"/>
      <c r="M58" s="63"/>
      <c r="N58" s="63"/>
      <c r="O58" s="63"/>
      <c r="P58" s="63"/>
      <c r="Q58" s="65"/>
      <c r="R58" s="65"/>
    </row>
    <row r="59" spans="1:18" ht="12.75" x14ac:dyDescent="0.2">
      <c r="A59" s="4" t="s">
        <v>180</v>
      </c>
      <c r="B59" s="22"/>
      <c r="C59" s="15">
        <v>771311</v>
      </c>
      <c r="D59" s="15">
        <f t="shared" si="0"/>
        <v>0</v>
      </c>
      <c r="E59" s="15">
        <v>771311</v>
      </c>
      <c r="F59" s="15">
        <v>340807.58</v>
      </c>
      <c r="G59" s="15">
        <v>340807.58</v>
      </c>
      <c r="H59" s="15">
        <f t="shared" ref="H59" si="47">E59-F59</f>
        <v>430503.42</v>
      </c>
      <c r="I59" s="62"/>
      <c r="J59" s="63"/>
      <c r="K59" s="63"/>
      <c r="L59" s="63"/>
      <c r="M59" s="63"/>
      <c r="N59" s="63"/>
      <c r="O59" s="63"/>
      <c r="P59" s="63"/>
      <c r="Q59" s="65"/>
      <c r="R59" s="65"/>
    </row>
    <row r="60" spans="1:18" ht="12.75" x14ac:dyDescent="0.2">
      <c r="A60" s="4" t="s">
        <v>181</v>
      </c>
      <c r="B60" s="22"/>
      <c r="C60" s="15">
        <v>1300831</v>
      </c>
      <c r="D60" s="15">
        <f t="shared" si="0"/>
        <v>189280</v>
      </c>
      <c r="E60" s="15">
        <v>1490111</v>
      </c>
      <c r="F60" s="15">
        <v>560734.96</v>
      </c>
      <c r="G60" s="15">
        <v>560249.69999999995</v>
      </c>
      <c r="H60" s="15">
        <f t="shared" ref="H60" si="48">E60-F60</f>
        <v>929376.04</v>
      </c>
      <c r="I60" s="62"/>
      <c r="J60" s="63"/>
      <c r="K60" s="63"/>
      <c r="L60" s="63"/>
      <c r="M60" s="63"/>
      <c r="N60" s="63"/>
      <c r="O60" s="63"/>
      <c r="P60" s="63"/>
      <c r="Q60" s="65"/>
      <c r="R60" s="65"/>
    </row>
    <row r="61" spans="1:18" ht="12.75" x14ac:dyDescent="0.2">
      <c r="A61" s="4" t="s">
        <v>182</v>
      </c>
      <c r="B61" s="22"/>
      <c r="C61" s="15">
        <v>95000</v>
      </c>
      <c r="D61" s="15">
        <f t="shared" si="0"/>
        <v>331459</v>
      </c>
      <c r="E61" s="15">
        <v>426459</v>
      </c>
      <c r="F61" s="15">
        <v>18040.27</v>
      </c>
      <c r="G61" s="15">
        <v>18040.27</v>
      </c>
      <c r="H61" s="15">
        <f t="shared" ref="H61" si="49">E61-F61</f>
        <v>408418.73</v>
      </c>
      <c r="I61" s="62"/>
      <c r="J61" s="63"/>
      <c r="K61" s="63"/>
      <c r="L61" s="63"/>
      <c r="M61" s="63"/>
      <c r="N61" s="63"/>
      <c r="O61" s="63"/>
      <c r="P61" s="63"/>
      <c r="Q61" s="65"/>
      <c r="R61" s="65"/>
    </row>
    <row r="62" spans="1:18" ht="12.75" x14ac:dyDescent="0.2">
      <c r="A62" s="4" t="s">
        <v>183</v>
      </c>
      <c r="B62" s="22"/>
      <c r="C62" s="15">
        <v>1038734</v>
      </c>
      <c r="D62" s="15">
        <f t="shared" si="0"/>
        <v>630000</v>
      </c>
      <c r="E62" s="15">
        <v>1668734</v>
      </c>
      <c r="F62" s="15">
        <v>818268.93</v>
      </c>
      <c r="G62" s="15">
        <v>818268.93</v>
      </c>
      <c r="H62" s="15">
        <f t="shared" ref="H62" si="50">E62-F62</f>
        <v>850465.07</v>
      </c>
      <c r="I62" s="62"/>
      <c r="J62" s="63"/>
      <c r="K62" s="63"/>
      <c r="L62" s="63"/>
      <c r="M62" s="63"/>
      <c r="N62" s="63"/>
      <c r="O62" s="63"/>
      <c r="P62" s="63"/>
      <c r="Q62" s="65"/>
      <c r="R62" s="65"/>
    </row>
    <row r="63" spans="1:18" ht="12.75" x14ac:dyDescent="0.2">
      <c r="A63" s="4" t="s">
        <v>184</v>
      </c>
      <c r="B63" s="22"/>
      <c r="C63" s="15">
        <v>41577757.119999997</v>
      </c>
      <c r="D63" s="15">
        <f t="shared" si="0"/>
        <v>8246427.2100000009</v>
      </c>
      <c r="E63" s="15">
        <v>49824184.329999998</v>
      </c>
      <c r="F63" s="15">
        <v>15785712.949999999</v>
      </c>
      <c r="G63" s="15">
        <v>15729084.84</v>
      </c>
      <c r="H63" s="15">
        <f t="shared" ref="H63" si="51">E63-F63</f>
        <v>34038471.379999995</v>
      </c>
      <c r="I63" s="62"/>
      <c r="J63" s="63"/>
      <c r="K63" s="63"/>
      <c r="L63" s="63"/>
      <c r="M63" s="63"/>
      <c r="N63" s="63"/>
      <c r="O63" s="63"/>
      <c r="P63" s="63"/>
      <c r="Q63" s="65"/>
      <c r="R63" s="65"/>
    </row>
    <row r="64" spans="1:18" ht="12.75" x14ac:dyDescent="0.2">
      <c r="A64" s="4" t="s">
        <v>185</v>
      </c>
      <c r="B64" s="22"/>
      <c r="C64" s="15">
        <v>2058927</v>
      </c>
      <c r="D64" s="15">
        <f t="shared" si="0"/>
        <v>-682158</v>
      </c>
      <c r="E64" s="15">
        <v>1376769</v>
      </c>
      <c r="F64" s="15">
        <v>489288.44</v>
      </c>
      <c r="G64" s="15">
        <v>482949.58</v>
      </c>
      <c r="H64" s="15">
        <f t="shared" ref="H64" si="52">E64-F64</f>
        <v>887480.56</v>
      </c>
      <c r="I64" s="62"/>
      <c r="J64" s="63"/>
      <c r="K64" s="64"/>
      <c r="L64" s="63"/>
      <c r="M64" s="63"/>
      <c r="N64" s="63"/>
      <c r="O64" s="63"/>
      <c r="P64" s="63"/>
      <c r="Q64" s="65"/>
      <c r="R64" s="65"/>
    </row>
    <row r="65" spans="1:18" ht="12.75" x14ac:dyDescent="0.2">
      <c r="A65" s="4" t="s">
        <v>186</v>
      </c>
      <c r="B65" s="22"/>
      <c r="C65" s="15">
        <v>7439764</v>
      </c>
      <c r="D65" s="15">
        <f t="shared" si="0"/>
        <v>3000</v>
      </c>
      <c r="E65" s="15">
        <v>7442764</v>
      </c>
      <c r="F65" s="15">
        <v>3005319.23</v>
      </c>
      <c r="G65" s="15">
        <v>3004919.23</v>
      </c>
      <c r="H65" s="15">
        <f t="shared" ref="H65" si="53">E65-F65</f>
        <v>4437444.7699999996</v>
      </c>
      <c r="I65" s="62"/>
      <c r="J65" s="63"/>
      <c r="K65" s="63"/>
      <c r="L65" s="63"/>
      <c r="M65" s="63"/>
      <c r="N65" s="63"/>
      <c r="O65" s="63"/>
      <c r="P65" s="63"/>
      <c r="Q65" s="65"/>
      <c r="R65" s="65"/>
    </row>
    <row r="66" spans="1:18" ht="12.75" x14ac:dyDescent="0.2">
      <c r="A66" s="4" t="s">
        <v>187</v>
      </c>
      <c r="B66" s="22"/>
      <c r="C66" s="15">
        <v>394266</v>
      </c>
      <c r="D66" s="15">
        <f t="shared" si="0"/>
        <v>4000</v>
      </c>
      <c r="E66" s="15">
        <v>398266</v>
      </c>
      <c r="F66" s="15">
        <v>212066.41</v>
      </c>
      <c r="G66" s="15">
        <v>201240.41</v>
      </c>
      <c r="H66" s="15">
        <f t="shared" ref="H66" si="54">E66-F66</f>
        <v>186199.59</v>
      </c>
      <c r="I66" s="62"/>
      <c r="J66" s="63"/>
      <c r="K66" s="63"/>
      <c r="L66" s="63"/>
      <c r="M66" s="63"/>
      <c r="N66" s="63"/>
      <c r="O66" s="63"/>
      <c r="P66" s="63"/>
      <c r="Q66" s="65"/>
      <c r="R66" s="65"/>
    </row>
    <row r="67" spans="1:18" ht="12.75" x14ac:dyDescent="0.2">
      <c r="A67" s="4" t="s">
        <v>188</v>
      </c>
      <c r="B67" s="22"/>
      <c r="C67" s="15">
        <v>1114918</v>
      </c>
      <c r="D67" s="15">
        <v>0</v>
      </c>
      <c r="E67" s="15">
        <v>1114918</v>
      </c>
      <c r="F67" s="15">
        <v>472650.57</v>
      </c>
      <c r="G67" s="15">
        <v>462034.65</v>
      </c>
      <c r="H67" s="15">
        <f t="shared" ref="H67" si="55">E67-F67</f>
        <v>642267.42999999993</v>
      </c>
      <c r="I67" s="62"/>
      <c r="J67" s="63"/>
      <c r="K67" s="63"/>
      <c r="L67" s="63"/>
      <c r="M67" s="63"/>
      <c r="N67" s="63"/>
      <c r="O67" s="63"/>
      <c r="P67" s="63"/>
      <c r="Q67" s="65"/>
      <c r="R67" s="65"/>
    </row>
    <row r="68" spans="1:18" x14ac:dyDescent="0.2">
      <c r="A68" s="4" t="s">
        <v>189</v>
      </c>
      <c r="B68" s="22"/>
      <c r="C68" s="15">
        <v>0</v>
      </c>
      <c r="D68" s="15">
        <v>0</v>
      </c>
      <c r="E68" s="15">
        <f t="shared" ref="E68" si="56">C68+D68</f>
        <v>0</v>
      </c>
      <c r="F68" s="15">
        <v>0</v>
      </c>
      <c r="G68" s="15">
        <v>0</v>
      </c>
      <c r="H68" s="15">
        <f t="shared" ref="H68" si="57">E68-F68</f>
        <v>0</v>
      </c>
    </row>
    <row r="69" spans="1:18" x14ac:dyDescent="0.2">
      <c r="A69" s="4"/>
      <c r="B69" s="22"/>
      <c r="C69" s="15"/>
      <c r="D69" s="15"/>
      <c r="E69" s="15"/>
      <c r="F69" s="15"/>
      <c r="G69" s="15"/>
      <c r="H69" s="15"/>
    </row>
    <row r="70" spans="1:18" x14ac:dyDescent="0.2">
      <c r="A70" s="4"/>
      <c r="B70" s="25"/>
      <c r="C70" s="16"/>
      <c r="D70" s="16"/>
      <c r="E70" s="16"/>
      <c r="F70" s="16"/>
      <c r="G70" s="16"/>
      <c r="H70" s="16"/>
    </row>
    <row r="71" spans="1:18" x14ac:dyDescent="0.2">
      <c r="A71" s="26"/>
      <c r="B71" s="47" t="s">
        <v>53</v>
      </c>
      <c r="C71" s="23">
        <f t="shared" ref="C71:H71" si="58">SUM(C7:C70)</f>
        <v>452871523.94999999</v>
      </c>
      <c r="D71" s="23">
        <f t="shared" si="58"/>
        <v>166259929.97</v>
      </c>
      <c r="E71" s="23">
        <f t="shared" si="58"/>
        <v>619131453.91999996</v>
      </c>
      <c r="F71" s="23">
        <f t="shared" si="58"/>
        <v>224360886.28999999</v>
      </c>
      <c r="G71" s="23">
        <f t="shared" si="58"/>
        <v>208364326.01999995</v>
      </c>
      <c r="H71" s="23">
        <f t="shared" si="58"/>
        <v>394770567.62999988</v>
      </c>
    </row>
    <row r="74" spans="1:18" ht="45" customHeight="1" x14ac:dyDescent="0.2">
      <c r="A74" s="90" t="s">
        <v>190</v>
      </c>
      <c r="B74" s="91"/>
      <c r="C74" s="91"/>
      <c r="D74" s="91"/>
      <c r="E74" s="91"/>
      <c r="F74" s="91"/>
      <c r="G74" s="91"/>
      <c r="H74" s="92"/>
    </row>
    <row r="76" spans="1:18" x14ac:dyDescent="0.2">
      <c r="A76" s="95" t="s">
        <v>54</v>
      </c>
      <c r="B76" s="96"/>
      <c r="C76" s="90" t="s">
        <v>60</v>
      </c>
      <c r="D76" s="91"/>
      <c r="E76" s="91"/>
      <c r="F76" s="91"/>
      <c r="G76" s="92"/>
      <c r="H76" s="101" t="s">
        <v>59</v>
      </c>
    </row>
    <row r="77" spans="1:18" ht="22.5" x14ac:dyDescent="0.2">
      <c r="A77" s="97"/>
      <c r="B77" s="98"/>
      <c r="C77" s="9" t="s">
        <v>55</v>
      </c>
      <c r="D77" s="9" t="s">
        <v>125</v>
      </c>
      <c r="E77" s="9" t="s">
        <v>56</v>
      </c>
      <c r="F77" s="9" t="s">
        <v>57</v>
      </c>
      <c r="G77" s="9" t="s">
        <v>58</v>
      </c>
      <c r="H77" s="102"/>
    </row>
    <row r="78" spans="1:18" x14ac:dyDescent="0.2">
      <c r="A78" s="99"/>
      <c r="B78" s="100"/>
      <c r="C78" s="10">
        <v>1</v>
      </c>
      <c r="D78" s="10">
        <v>2</v>
      </c>
      <c r="E78" s="10" t="s">
        <v>126</v>
      </c>
      <c r="F78" s="10">
        <v>4</v>
      </c>
      <c r="G78" s="10">
        <v>5</v>
      </c>
      <c r="H78" s="56" t="s">
        <v>127</v>
      </c>
    </row>
    <row r="79" spans="1:18" x14ac:dyDescent="0.2">
      <c r="A79" s="28"/>
      <c r="B79" s="29"/>
      <c r="C79" s="33"/>
      <c r="D79" s="33"/>
      <c r="E79" s="33"/>
      <c r="F79" s="33"/>
      <c r="G79" s="33"/>
      <c r="H79" s="58"/>
    </row>
    <row r="80" spans="1:18" x14ac:dyDescent="0.2">
      <c r="A80" s="4" t="s">
        <v>8</v>
      </c>
      <c r="B80" s="2"/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59">
        <f>E80-F80</f>
        <v>0</v>
      </c>
    </row>
    <row r="81" spans="1:8" x14ac:dyDescent="0.2">
      <c r="A81" s="4" t="s">
        <v>9</v>
      </c>
      <c r="B81" s="2"/>
      <c r="C81" s="34">
        <v>0</v>
      </c>
      <c r="D81" s="34">
        <v>0</v>
      </c>
      <c r="E81" s="34">
        <f t="shared" ref="E81:E83" si="59">C81+D81</f>
        <v>0</v>
      </c>
      <c r="F81" s="34">
        <v>0</v>
      </c>
      <c r="G81" s="34">
        <v>0</v>
      </c>
      <c r="H81" s="59">
        <f t="shared" ref="H81:H83" si="60">E81-F81</f>
        <v>0</v>
      </c>
    </row>
    <row r="82" spans="1:8" x14ac:dyDescent="0.2">
      <c r="A82" s="4" t="s">
        <v>10</v>
      </c>
      <c r="B82" s="2"/>
      <c r="C82" s="34">
        <v>0</v>
      </c>
      <c r="D82" s="34">
        <v>0</v>
      </c>
      <c r="E82" s="34">
        <f t="shared" si="59"/>
        <v>0</v>
      </c>
      <c r="F82" s="34">
        <v>0</v>
      </c>
      <c r="G82" s="34">
        <v>0</v>
      </c>
      <c r="H82" s="59">
        <f t="shared" si="60"/>
        <v>0</v>
      </c>
    </row>
    <row r="83" spans="1:8" x14ac:dyDescent="0.2">
      <c r="A83" s="4" t="s">
        <v>11</v>
      </c>
      <c r="B83" s="2"/>
      <c r="C83" s="34">
        <v>0</v>
      </c>
      <c r="D83" s="34">
        <v>0</v>
      </c>
      <c r="E83" s="34">
        <f t="shared" si="59"/>
        <v>0</v>
      </c>
      <c r="F83" s="34">
        <v>0</v>
      </c>
      <c r="G83" s="34">
        <v>0</v>
      </c>
      <c r="H83" s="59">
        <f t="shared" si="60"/>
        <v>0</v>
      </c>
    </row>
    <row r="84" spans="1:8" x14ac:dyDescent="0.2">
      <c r="A84" s="4"/>
      <c r="B84" s="2"/>
      <c r="C84" s="35"/>
      <c r="D84" s="35"/>
      <c r="E84" s="35"/>
      <c r="F84" s="35"/>
      <c r="G84" s="35"/>
      <c r="H84" s="60"/>
    </row>
    <row r="85" spans="1:8" x14ac:dyDescent="0.2">
      <c r="A85" s="26"/>
      <c r="B85" s="47" t="s">
        <v>53</v>
      </c>
      <c r="C85" s="23">
        <f>SUM(C80:C84)</f>
        <v>0</v>
      </c>
      <c r="D85" s="23">
        <f>SUM(D80:D84)</f>
        <v>0</v>
      </c>
      <c r="E85" s="23">
        <f>SUM(E80:E83)</f>
        <v>0</v>
      </c>
      <c r="F85" s="23">
        <f>SUM(F80:F83)</f>
        <v>0</v>
      </c>
      <c r="G85" s="23">
        <f>SUM(G80:G83)</f>
        <v>0</v>
      </c>
      <c r="H85" s="57">
        <f>SUM(H80:H83)</f>
        <v>0</v>
      </c>
    </row>
    <row r="88" spans="1:8" ht="45" customHeight="1" x14ac:dyDescent="0.2">
      <c r="A88" s="90" t="s">
        <v>191</v>
      </c>
      <c r="B88" s="91"/>
      <c r="C88" s="91"/>
      <c r="D88" s="91"/>
      <c r="E88" s="91"/>
      <c r="F88" s="91"/>
      <c r="G88" s="91"/>
      <c r="H88" s="92"/>
    </row>
    <row r="89" spans="1:8" x14ac:dyDescent="0.2">
      <c r="A89" s="95" t="s">
        <v>54</v>
      </c>
      <c r="B89" s="96"/>
      <c r="C89" s="90" t="s">
        <v>60</v>
      </c>
      <c r="D89" s="91"/>
      <c r="E89" s="91"/>
      <c r="F89" s="91"/>
      <c r="G89" s="92"/>
      <c r="H89" s="101" t="s">
        <v>59</v>
      </c>
    </row>
    <row r="90" spans="1:8" ht="22.5" x14ac:dyDescent="0.2">
      <c r="A90" s="97"/>
      <c r="B90" s="98"/>
      <c r="C90" s="9" t="s">
        <v>55</v>
      </c>
      <c r="D90" s="9" t="s">
        <v>125</v>
      </c>
      <c r="E90" s="9" t="s">
        <v>56</v>
      </c>
      <c r="F90" s="9" t="s">
        <v>57</v>
      </c>
      <c r="G90" s="9" t="s">
        <v>58</v>
      </c>
      <c r="H90" s="102"/>
    </row>
    <row r="91" spans="1:8" x14ac:dyDescent="0.2">
      <c r="A91" s="99"/>
      <c r="B91" s="100"/>
      <c r="C91" s="10">
        <v>1</v>
      </c>
      <c r="D91" s="10">
        <v>2</v>
      </c>
      <c r="E91" s="10" t="s">
        <v>126</v>
      </c>
      <c r="F91" s="10">
        <v>4</v>
      </c>
      <c r="G91" s="10">
        <v>5</v>
      </c>
      <c r="H91" s="56" t="s">
        <v>127</v>
      </c>
    </row>
    <row r="92" spans="1:8" x14ac:dyDescent="0.2">
      <c r="A92" s="28"/>
      <c r="B92" s="29"/>
      <c r="C92" s="33"/>
      <c r="D92" s="33"/>
      <c r="E92" s="33"/>
      <c r="F92" s="33"/>
      <c r="G92" s="33"/>
      <c r="H92" s="58"/>
    </row>
    <row r="93" spans="1:8" ht="22.5" x14ac:dyDescent="0.2">
      <c r="A93" s="4"/>
      <c r="B93" s="31" t="s">
        <v>13</v>
      </c>
      <c r="C93" s="34">
        <v>0</v>
      </c>
      <c r="D93" s="34">
        <v>0</v>
      </c>
      <c r="E93" s="34">
        <f>C93+D93</f>
        <v>0</v>
      </c>
      <c r="F93" s="34">
        <v>0</v>
      </c>
      <c r="G93" s="34">
        <v>0</v>
      </c>
      <c r="H93" s="59">
        <f>E93-F93</f>
        <v>0</v>
      </c>
    </row>
    <row r="94" spans="1:8" x14ac:dyDescent="0.2">
      <c r="A94" s="4"/>
      <c r="B94" s="31"/>
      <c r="C94" s="34"/>
      <c r="D94" s="34"/>
      <c r="E94" s="34"/>
      <c r="F94" s="34"/>
      <c r="G94" s="34"/>
      <c r="H94" s="59"/>
    </row>
    <row r="95" spans="1:8" x14ac:dyDescent="0.2">
      <c r="A95" s="4"/>
      <c r="B95" s="31" t="s">
        <v>12</v>
      </c>
      <c r="C95" s="34">
        <v>0</v>
      </c>
      <c r="D95" s="34">
        <v>0</v>
      </c>
      <c r="E95" s="34">
        <f>C95+D95</f>
        <v>0</v>
      </c>
      <c r="F95" s="34">
        <v>0</v>
      </c>
      <c r="G95" s="34">
        <v>0</v>
      </c>
      <c r="H95" s="59">
        <f>E95-F95</f>
        <v>0</v>
      </c>
    </row>
    <row r="96" spans="1:8" x14ac:dyDescent="0.2">
      <c r="A96" s="4"/>
      <c r="B96" s="31"/>
      <c r="C96" s="34"/>
      <c r="D96" s="34"/>
      <c r="E96" s="34"/>
      <c r="F96" s="34"/>
      <c r="G96" s="34"/>
      <c r="H96" s="59"/>
    </row>
    <row r="97" spans="1:8" ht="22.5" x14ac:dyDescent="0.2">
      <c r="A97" s="4"/>
      <c r="B97" s="31" t="s">
        <v>14</v>
      </c>
      <c r="C97" s="34">
        <v>0</v>
      </c>
      <c r="D97" s="34">
        <v>0</v>
      </c>
      <c r="E97" s="34">
        <f>C97+D97</f>
        <v>0</v>
      </c>
      <c r="F97" s="34">
        <v>0</v>
      </c>
      <c r="G97" s="34">
        <v>0</v>
      </c>
      <c r="H97" s="59">
        <f>E97-F97</f>
        <v>0</v>
      </c>
    </row>
    <row r="98" spans="1:8" x14ac:dyDescent="0.2">
      <c r="A98" s="4"/>
      <c r="B98" s="31"/>
      <c r="C98" s="34"/>
      <c r="D98" s="34"/>
      <c r="E98" s="34"/>
      <c r="F98" s="34"/>
      <c r="G98" s="34"/>
      <c r="H98" s="59"/>
    </row>
    <row r="99" spans="1:8" ht="22.5" x14ac:dyDescent="0.2">
      <c r="A99" s="4"/>
      <c r="B99" s="31" t="s">
        <v>26</v>
      </c>
      <c r="C99" s="34">
        <v>0</v>
      </c>
      <c r="D99" s="34">
        <v>0</v>
      </c>
      <c r="E99" s="34">
        <f>C99+D99</f>
        <v>0</v>
      </c>
      <c r="F99" s="34">
        <v>0</v>
      </c>
      <c r="G99" s="34">
        <v>0</v>
      </c>
      <c r="H99" s="59">
        <f>E99-F99</f>
        <v>0</v>
      </c>
    </row>
    <row r="100" spans="1:8" x14ac:dyDescent="0.2">
      <c r="A100" s="4"/>
      <c r="B100" s="31"/>
      <c r="C100" s="34"/>
      <c r="D100" s="34"/>
      <c r="E100" s="34"/>
      <c r="F100" s="34"/>
      <c r="G100" s="34"/>
      <c r="H100" s="59"/>
    </row>
    <row r="101" spans="1:8" ht="22.5" x14ac:dyDescent="0.2">
      <c r="A101" s="4"/>
      <c r="B101" s="31" t="s">
        <v>27</v>
      </c>
      <c r="C101" s="34">
        <v>0</v>
      </c>
      <c r="D101" s="34">
        <v>0</v>
      </c>
      <c r="E101" s="34">
        <f>C101+D101</f>
        <v>0</v>
      </c>
      <c r="F101" s="34">
        <v>0</v>
      </c>
      <c r="G101" s="34">
        <v>0</v>
      </c>
      <c r="H101" s="59">
        <f>E101-F101</f>
        <v>0</v>
      </c>
    </row>
    <row r="102" spans="1:8" x14ac:dyDescent="0.2">
      <c r="A102" s="4"/>
      <c r="B102" s="31"/>
      <c r="C102" s="34"/>
      <c r="D102" s="34"/>
      <c r="E102" s="34"/>
      <c r="F102" s="34"/>
      <c r="G102" s="34"/>
      <c r="H102" s="59"/>
    </row>
    <row r="103" spans="1:8" ht="22.5" x14ac:dyDescent="0.2">
      <c r="A103" s="4"/>
      <c r="B103" s="31" t="s">
        <v>34</v>
      </c>
      <c r="C103" s="34">
        <v>0</v>
      </c>
      <c r="D103" s="34">
        <v>0</v>
      </c>
      <c r="E103" s="34">
        <f>C103+D103</f>
        <v>0</v>
      </c>
      <c r="F103" s="34">
        <v>0</v>
      </c>
      <c r="G103" s="34">
        <v>0</v>
      </c>
      <c r="H103" s="59">
        <f>E103-F103</f>
        <v>0</v>
      </c>
    </row>
    <row r="104" spans="1:8" x14ac:dyDescent="0.2">
      <c r="A104" s="4"/>
      <c r="B104" s="31"/>
      <c r="C104" s="34"/>
      <c r="D104" s="34"/>
      <c r="E104" s="34"/>
      <c r="F104" s="34"/>
      <c r="G104" s="34"/>
      <c r="H104" s="59"/>
    </row>
    <row r="105" spans="1:8" x14ac:dyDescent="0.2">
      <c r="A105" s="4"/>
      <c r="B105" s="31" t="s">
        <v>15</v>
      </c>
      <c r="C105" s="34">
        <v>0</v>
      </c>
      <c r="D105" s="34">
        <v>0</v>
      </c>
      <c r="E105" s="34">
        <f>C105+D105</f>
        <v>0</v>
      </c>
      <c r="F105" s="34">
        <v>0</v>
      </c>
      <c r="G105" s="34">
        <v>0</v>
      </c>
      <c r="H105" s="59">
        <f>E105-F105</f>
        <v>0</v>
      </c>
    </row>
    <row r="106" spans="1:8" x14ac:dyDescent="0.2">
      <c r="A106" s="30"/>
      <c r="B106" s="32"/>
      <c r="C106" s="35"/>
      <c r="D106" s="35"/>
      <c r="E106" s="35"/>
      <c r="F106" s="35"/>
      <c r="G106" s="35"/>
      <c r="H106" s="60"/>
    </row>
    <row r="107" spans="1:8" x14ac:dyDescent="0.2">
      <c r="A107" s="26"/>
      <c r="B107" s="47" t="s">
        <v>53</v>
      </c>
      <c r="C107" s="23">
        <f t="shared" ref="C107:H107" si="61">SUM(C93:C105)</f>
        <v>0</v>
      </c>
      <c r="D107" s="23">
        <f t="shared" si="61"/>
        <v>0</v>
      </c>
      <c r="E107" s="23">
        <f t="shared" si="61"/>
        <v>0</v>
      </c>
      <c r="F107" s="23">
        <f t="shared" si="61"/>
        <v>0</v>
      </c>
      <c r="G107" s="23">
        <f t="shared" si="61"/>
        <v>0</v>
      </c>
      <c r="H107" s="57">
        <f t="shared" si="61"/>
        <v>0</v>
      </c>
    </row>
    <row r="109" spans="1:8" x14ac:dyDescent="0.2">
      <c r="A109" s="1" t="s">
        <v>192</v>
      </c>
    </row>
    <row r="112" spans="1:8" x14ac:dyDescent="0.2">
      <c r="A112" s="82"/>
      <c r="B112" s="83"/>
      <c r="C112" s="82"/>
      <c r="D112" s="82"/>
      <c r="E112"/>
      <c r="F112" s="84"/>
      <c r="G112" s="84"/>
      <c r="H112" s="84"/>
    </row>
    <row r="113" spans="1:8" x14ac:dyDescent="0.2">
      <c r="A113" s="82"/>
      <c r="B113" s="85"/>
      <c r="C113" s="86"/>
      <c r="D113" s="87"/>
      <c r="E113"/>
      <c r="F113" s="84"/>
      <c r="G113" s="84"/>
      <c r="H113" s="84"/>
    </row>
    <row r="114" spans="1:8" x14ac:dyDescent="0.2">
      <c r="A114" s="84"/>
      <c r="B114" s="88"/>
      <c r="C114" s="88"/>
      <c r="D114" s="89"/>
      <c r="E114" s="84"/>
      <c r="F114" s="84"/>
      <c r="G114" s="84"/>
      <c r="H114" s="84"/>
    </row>
    <row r="115" spans="1:8" x14ac:dyDescent="0.2">
      <c r="A115" s="84"/>
      <c r="B115" s="88"/>
      <c r="C115" s="88"/>
      <c r="D115" s="89"/>
      <c r="E115" s="84"/>
      <c r="F115" s="84"/>
      <c r="G115" s="84"/>
      <c r="H115" s="84"/>
    </row>
    <row r="116" spans="1:8" x14ac:dyDescent="0.2">
      <c r="A116" s="84"/>
      <c r="B116" s="88"/>
      <c r="C116" s="88"/>
      <c r="D116" s="89"/>
      <c r="E116" s="84"/>
      <c r="F116" s="84"/>
      <c r="G116" s="84"/>
      <c r="H116" s="84"/>
    </row>
    <row r="117" spans="1:8" x14ac:dyDescent="0.2">
      <c r="A117" s="84"/>
      <c r="B117" s="88"/>
      <c r="C117" s="88"/>
      <c r="D117" s="89"/>
      <c r="E117" s="84"/>
      <c r="F117" s="84"/>
      <c r="G117" s="84"/>
      <c r="H117" s="84"/>
    </row>
  </sheetData>
  <sheetProtection formatCells="0" formatColumns="0" formatRows="0" insertRows="0" deleteRows="0" autoFilter="0"/>
  <mergeCells count="12">
    <mergeCell ref="A88:H88"/>
    <mergeCell ref="A89:B91"/>
    <mergeCell ref="C89:G89"/>
    <mergeCell ref="H89:H90"/>
    <mergeCell ref="C76:G76"/>
    <mergeCell ref="H76:H77"/>
    <mergeCell ref="A1:H1"/>
    <mergeCell ref="A3:B5"/>
    <mergeCell ref="A74:H74"/>
    <mergeCell ref="A76:B78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9" width="12.6640625" style="3" bestFit="1" customWidth="1"/>
    <col min="10" max="16384" width="12" style="3"/>
  </cols>
  <sheetData>
    <row r="1" spans="1:8" ht="50.1" customHeight="1" x14ac:dyDescent="0.2">
      <c r="A1" s="90" t="s">
        <v>196</v>
      </c>
      <c r="B1" s="91"/>
      <c r="C1" s="91"/>
      <c r="D1" s="91"/>
      <c r="E1" s="91"/>
      <c r="F1" s="91"/>
      <c r="G1" s="91"/>
      <c r="H1" s="92"/>
    </row>
    <row r="2" spans="1:8" x14ac:dyDescent="0.2">
      <c r="A2" s="95" t="s">
        <v>54</v>
      </c>
      <c r="B2" s="96"/>
      <c r="C2" s="90" t="s">
        <v>60</v>
      </c>
      <c r="D2" s="91"/>
      <c r="E2" s="91"/>
      <c r="F2" s="91"/>
      <c r="G2" s="92"/>
      <c r="H2" s="93" t="s">
        <v>59</v>
      </c>
    </row>
    <row r="3" spans="1:8" ht="24.95" customHeight="1" x14ac:dyDescent="0.2">
      <c r="A3" s="97"/>
      <c r="B3" s="9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94"/>
    </row>
    <row r="4" spans="1:8" x14ac:dyDescent="0.2">
      <c r="A4" s="99"/>
      <c r="B4" s="10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188429784.13</v>
      </c>
      <c r="D6" s="15">
        <f>E6-C6</f>
        <v>10810396.030000031</v>
      </c>
      <c r="E6" s="15">
        <f t="shared" si="0"/>
        <v>199240180.16000003</v>
      </c>
      <c r="F6" s="15">
        <f t="shared" si="0"/>
        <v>71368988.579999998</v>
      </c>
      <c r="G6" s="15">
        <f t="shared" si="0"/>
        <v>70241632.909999996</v>
      </c>
      <c r="H6" s="15">
        <f t="shared" si="0"/>
        <v>127871191.57999998</v>
      </c>
    </row>
    <row r="7" spans="1:8" ht="15" x14ac:dyDescent="0.25">
      <c r="A7" s="38"/>
      <c r="B7" s="42" t="s">
        <v>42</v>
      </c>
      <c r="C7" s="15">
        <v>13997893.640000001</v>
      </c>
      <c r="D7" s="15">
        <f>E7-C7</f>
        <v>265676.08000000007</v>
      </c>
      <c r="E7" s="67">
        <v>14263569.720000001</v>
      </c>
      <c r="F7" s="15">
        <v>6178876.2800000003</v>
      </c>
      <c r="G7" s="15">
        <v>6090178.9800000004</v>
      </c>
      <c r="H7" s="15">
        <f>E7-F7</f>
        <v>8084693.4400000004</v>
      </c>
    </row>
    <row r="8" spans="1:8" x14ac:dyDescent="0.2">
      <c r="A8" s="38"/>
      <c r="B8" s="42" t="s">
        <v>17</v>
      </c>
      <c r="C8" s="15">
        <v>435019</v>
      </c>
      <c r="D8" s="15">
        <v>0</v>
      </c>
      <c r="E8" s="15">
        <f t="shared" ref="E8:E13" si="1">C8+D8</f>
        <v>435019</v>
      </c>
      <c r="F8" s="15">
        <v>188704.97</v>
      </c>
      <c r="G8" s="15">
        <v>188704.97</v>
      </c>
      <c r="H8" s="15">
        <f t="shared" ref="H8:H14" si="2">E8-F8</f>
        <v>246314.03</v>
      </c>
    </row>
    <row r="9" spans="1:8" ht="15" x14ac:dyDescent="0.25">
      <c r="A9" s="38"/>
      <c r="B9" s="42" t="s">
        <v>43</v>
      </c>
      <c r="C9" s="15">
        <v>48683146.43</v>
      </c>
      <c r="D9" s="15">
        <f>E9-C9</f>
        <v>2188564.1600000039</v>
      </c>
      <c r="E9" s="68">
        <v>50871710.590000004</v>
      </c>
      <c r="F9" s="15">
        <v>17785932.140000001</v>
      </c>
      <c r="G9" s="15">
        <v>16942617.149999999</v>
      </c>
      <c r="H9" s="15">
        <f t="shared" si="2"/>
        <v>33085778.450000003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5" x14ac:dyDescent="0.25">
      <c r="A11" s="38"/>
      <c r="B11" s="42" t="s">
        <v>23</v>
      </c>
      <c r="C11" s="15">
        <v>54696295.939999998</v>
      </c>
      <c r="D11" s="15">
        <f>E11-C11</f>
        <v>1755865.5800000057</v>
      </c>
      <c r="E11" s="69">
        <v>56452161.520000003</v>
      </c>
      <c r="F11" s="15">
        <v>20419882.780000001</v>
      </c>
      <c r="G11" s="15">
        <v>20370492.140000001</v>
      </c>
      <c r="H11" s="15">
        <f t="shared" si="2"/>
        <v>36032278.740000002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B13" s="42" t="s">
        <v>44</v>
      </c>
      <c r="C13" s="15">
        <v>52585632.119999997</v>
      </c>
      <c r="D13" s="15">
        <v>7571269.21</v>
      </c>
      <c r="E13" s="15">
        <f t="shared" si="1"/>
        <v>60156901.329999998</v>
      </c>
      <c r="F13" s="15">
        <v>19965037.600000001</v>
      </c>
      <c r="G13" s="15">
        <v>19880228.710000001</v>
      </c>
      <c r="H13" s="15">
        <f t="shared" si="2"/>
        <v>40191863.729999997</v>
      </c>
    </row>
    <row r="14" spans="1:8" ht="15" x14ac:dyDescent="0.25">
      <c r="A14" s="38"/>
      <c r="B14" s="42" t="s">
        <v>19</v>
      </c>
      <c r="C14" s="15">
        <v>18031797</v>
      </c>
      <c r="D14" s="15">
        <f>E14-C14</f>
        <v>-970979</v>
      </c>
      <c r="E14" s="70">
        <v>17060818</v>
      </c>
      <c r="F14" s="15">
        <v>6830554.8099999996</v>
      </c>
      <c r="G14" s="15">
        <v>6769410.96</v>
      </c>
      <c r="H14" s="15">
        <f t="shared" si="2"/>
        <v>10230263.190000001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248210628.18000001</v>
      </c>
      <c r="D16" s="15">
        <f>E16-C16</f>
        <v>141856594.91999996</v>
      </c>
      <c r="E16" s="15">
        <f t="shared" si="3"/>
        <v>390067223.09999996</v>
      </c>
      <c r="F16" s="15">
        <f t="shared" si="3"/>
        <v>140440865.73999998</v>
      </c>
      <c r="G16" s="15">
        <f t="shared" si="3"/>
        <v>126032054.59999999</v>
      </c>
      <c r="H16" s="15">
        <f t="shared" si="3"/>
        <v>249626357.35999998</v>
      </c>
    </row>
    <row r="17" spans="1:9" x14ac:dyDescent="0.2">
      <c r="A17" s="38"/>
      <c r="B17" s="42" t="s">
        <v>45</v>
      </c>
      <c r="C17" s="15">
        <v>33417384.199999999</v>
      </c>
      <c r="D17" s="15">
        <v>22905268.879999999</v>
      </c>
      <c r="E17" s="15">
        <f>C17+D17</f>
        <v>56322653.079999998</v>
      </c>
      <c r="F17" s="15">
        <v>26768891.260000002</v>
      </c>
      <c r="G17" s="15">
        <v>25454822.920000002</v>
      </c>
      <c r="H17" s="15">
        <f t="shared" ref="H17:H23" si="4">E17-F17</f>
        <v>29553761.819999997</v>
      </c>
      <c r="I17" s="73"/>
    </row>
    <row r="18" spans="1:9" ht="15" x14ac:dyDescent="0.25">
      <c r="A18" s="38"/>
      <c r="B18" s="42" t="s">
        <v>28</v>
      </c>
      <c r="C18" s="15">
        <v>177999095.12</v>
      </c>
      <c r="D18" s="15">
        <v>118630268.38999999</v>
      </c>
      <c r="E18" s="71">
        <v>296629363.50999999</v>
      </c>
      <c r="F18" s="15">
        <v>95190277.810000002</v>
      </c>
      <c r="G18" s="15">
        <v>83714652.159999996</v>
      </c>
      <c r="H18" s="15">
        <f t="shared" si="4"/>
        <v>201439085.69999999</v>
      </c>
      <c r="I18" s="73"/>
    </row>
    <row r="19" spans="1:9" x14ac:dyDescent="0.2">
      <c r="A19" s="38"/>
      <c r="B19" s="42" t="s">
        <v>21</v>
      </c>
      <c r="C19" s="15">
        <v>357117</v>
      </c>
      <c r="D19" s="15">
        <v>118227</v>
      </c>
      <c r="E19" s="15">
        <f t="shared" ref="E19:E23" si="5">C19+D19</f>
        <v>475344</v>
      </c>
      <c r="F19" s="15">
        <v>127651.8</v>
      </c>
      <c r="G19" s="15">
        <v>127651.8</v>
      </c>
      <c r="H19" s="15">
        <f t="shared" si="4"/>
        <v>347692.2</v>
      </c>
      <c r="I19" s="73"/>
    </row>
    <row r="20" spans="1:9" ht="15" x14ac:dyDescent="0.25">
      <c r="A20" s="38"/>
      <c r="B20" s="42" t="s">
        <v>46</v>
      </c>
      <c r="C20" s="15">
        <v>26454064.899999999</v>
      </c>
      <c r="D20" s="15">
        <v>-1903334.9699999988</v>
      </c>
      <c r="E20" s="72">
        <v>24550729.93</v>
      </c>
      <c r="F20" s="15">
        <v>11093371.630000001</v>
      </c>
      <c r="G20" s="15">
        <v>9493544.6699999999</v>
      </c>
      <c r="H20" s="15">
        <f t="shared" si="4"/>
        <v>13457358.299999999</v>
      </c>
      <c r="I20" s="73"/>
    </row>
    <row r="21" spans="1:9" x14ac:dyDescent="0.2">
      <c r="A21" s="38"/>
      <c r="B21" s="42" t="s">
        <v>47</v>
      </c>
      <c r="C21" s="15">
        <v>3999951</v>
      </c>
      <c r="D21" s="15">
        <v>503417.12999999989</v>
      </c>
      <c r="E21" s="15">
        <f t="shared" si="5"/>
        <v>4503368.13</v>
      </c>
      <c r="F21" s="15">
        <v>2652881.42</v>
      </c>
      <c r="G21" s="15">
        <v>2652881.42</v>
      </c>
      <c r="H21" s="15">
        <f t="shared" si="4"/>
        <v>1850486.71</v>
      </c>
      <c r="I21" s="73"/>
    </row>
    <row r="22" spans="1:9" x14ac:dyDescent="0.2">
      <c r="A22" s="38"/>
      <c r="B22" s="42" t="s">
        <v>48</v>
      </c>
      <c r="C22" s="15">
        <v>5783015.96</v>
      </c>
      <c r="D22" s="15">
        <v>1802748.4900000002</v>
      </c>
      <c r="E22" s="15">
        <f t="shared" si="5"/>
        <v>7585764.4500000002</v>
      </c>
      <c r="F22" s="15">
        <v>4607791.82</v>
      </c>
      <c r="G22" s="15">
        <v>4588501.63</v>
      </c>
      <c r="H22" s="15">
        <f t="shared" si="4"/>
        <v>2977972.63</v>
      </c>
      <c r="I22" s="73"/>
    </row>
    <row r="23" spans="1:9" x14ac:dyDescent="0.2">
      <c r="A23" s="38"/>
      <c r="B23" s="42" t="s">
        <v>4</v>
      </c>
      <c r="C23" s="15">
        <v>200000</v>
      </c>
      <c r="D23" s="15">
        <v>-200000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  <c r="I23" s="73"/>
    </row>
    <row r="24" spans="1:9" x14ac:dyDescent="0.2">
      <c r="A24" s="40"/>
      <c r="B24" s="42"/>
      <c r="C24" s="15"/>
      <c r="D24" s="15"/>
      <c r="E24" s="15"/>
      <c r="F24" s="15"/>
      <c r="G24" s="15"/>
      <c r="H24" s="15"/>
    </row>
    <row r="25" spans="1:9" x14ac:dyDescent="0.2">
      <c r="A25" s="41" t="s">
        <v>49</v>
      </c>
      <c r="B25" s="43"/>
      <c r="C25" s="15">
        <f t="shared" ref="C25:H25" si="6">SUM(C26:C34)</f>
        <v>10184671</v>
      </c>
      <c r="D25" s="15">
        <f t="shared" si="6"/>
        <v>12419311</v>
      </c>
      <c r="E25" s="15">
        <f t="shared" si="6"/>
        <v>22603982</v>
      </c>
      <c r="F25" s="15">
        <f t="shared" si="6"/>
        <v>10528988.640000001</v>
      </c>
      <c r="G25" s="15">
        <f t="shared" si="6"/>
        <v>10068595.180000002</v>
      </c>
      <c r="H25" s="15">
        <f t="shared" si="6"/>
        <v>12074993.359999999</v>
      </c>
    </row>
    <row r="26" spans="1:9" x14ac:dyDescent="0.2">
      <c r="A26" s="38"/>
      <c r="B26" s="42" t="s">
        <v>29</v>
      </c>
      <c r="C26" s="15">
        <v>4844300</v>
      </c>
      <c r="D26" s="15">
        <v>-94719</v>
      </c>
      <c r="E26" s="15">
        <f>C26+D26</f>
        <v>4749581</v>
      </c>
      <c r="F26" s="15">
        <v>1993505.22</v>
      </c>
      <c r="G26" s="15">
        <v>1973569.76</v>
      </c>
      <c r="H26" s="15">
        <f t="shared" ref="H26:H34" si="7">E26-F26</f>
        <v>2756075.7800000003</v>
      </c>
    </row>
    <row r="27" spans="1:9" x14ac:dyDescent="0.2">
      <c r="A27" s="38"/>
      <c r="B27" s="42" t="s">
        <v>24</v>
      </c>
      <c r="C27" s="15">
        <v>4569060</v>
      </c>
      <c r="D27" s="15">
        <v>7514030</v>
      </c>
      <c r="E27" s="15">
        <f t="shared" ref="E27:E34" si="8">C27+D27</f>
        <v>12083090</v>
      </c>
      <c r="F27" s="15">
        <v>7187994.2000000002</v>
      </c>
      <c r="G27" s="15">
        <v>7187994.2000000002</v>
      </c>
      <c r="H27" s="15">
        <f t="shared" si="7"/>
        <v>4895095.8</v>
      </c>
    </row>
    <row r="28" spans="1:9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9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9" x14ac:dyDescent="0.2">
      <c r="A30" s="38"/>
      <c r="B30" s="42" t="s">
        <v>22</v>
      </c>
      <c r="C30" s="15">
        <v>0</v>
      </c>
      <c r="D30" s="15">
        <v>5000000</v>
      </c>
      <c r="E30" s="15">
        <f t="shared" si="8"/>
        <v>5000000</v>
      </c>
      <c r="F30" s="15">
        <v>1006681.64</v>
      </c>
      <c r="G30" s="15">
        <v>566223.64</v>
      </c>
      <c r="H30" s="15">
        <f t="shared" si="7"/>
        <v>3993318.36</v>
      </c>
    </row>
    <row r="31" spans="1:9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9" x14ac:dyDescent="0.2">
      <c r="A32" s="38"/>
      <c r="B32" s="42" t="s">
        <v>6</v>
      </c>
      <c r="C32" s="15">
        <v>771311</v>
      </c>
      <c r="D32" s="15">
        <v>0</v>
      </c>
      <c r="E32" s="15">
        <f t="shared" si="8"/>
        <v>771311</v>
      </c>
      <c r="F32" s="15">
        <v>340807.58</v>
      </c>
      <c r="G32" s="15">
        <v>340807.58</v>
      </c>
      <c r="H32" s="15">
        <f t="shared" si="7"/>
        <v>430503.42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6046440.6399999997</v>
      </c>
      <c r="D36" s="15">
        <f t="shared" si="9"/>
        <v>1173628.02</v>
      </c>
      <c r="E36" s="15">
        <f t="shared" si="9"/>
        <v>7220068.6600000001</v>
      </c>
      <c r="F36" s="15">
        <f t="shared" si="9"/>
        <v>2022043.33</v>
      </c>
      <c r="G36" s="15">
        <f t="shared" si="9"/>
        <v>2022043.33</v>
      </c>
      <c r="H36" s="15">
        <f t="shared" si="9"/>
        <v>5198025.33</v>
      </c>
    </row>
    <row r="37" spans="1:8" x14ac:dyDescent="0.2">
      <c r="A37" s="38"/>
      <c r="B37" s="42" t="s">
        <v>52</v>
      </c>
      <c r="C37" s="15">
        <v>6046440.6399999997</v>
      </c>
      <c r="D37" s="15">
        <v>1173628.02</v>
      </c>
      <c r="E37" s="15">
        <f>C37+D37</f>
        <v>7220068.6600000001</v>
      </c>
      <c r="F37" s="15">
        <v>2022043.33</v>
      </c>
      <c r="G37" s="15">
        <v>2022043.33</v>
      </c>
      <c r="H37" s="15">
        <f t="shared" ref="H37:H40" si="10">E37-F37</f>
        <v>5198025.33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452871523.94999999</v>
      </c>
      <c r="D42" s="23">
        <f>SUM(D36+D25+D16+D6)</f>
        <v>166259929.97</v>
      </c>
      <c r="E42" s="23">
        <f t="shared" si="12"/>
        <v>619131453.92000008</v>
      </c>
      <c r="F42" s="23">
        <f t="shared" si="12"/>
        <v>224360886.28999996</v>
      </c>
      <c r="G42" s="23">
        <f t="shared" si="12"/>
        <v>208364326.01999998</v>
      </c>
      <c r="H42" s="23">
        <f t="shared" si="12"/>
        <v>394770567.63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 t="s">
        <v>192</v>
      </c>
      <c r="B44" s="37"/>
      <c r="C44" s="66"/>
      <c r="D44" s="66"/>
      <c r="E44" s="66"/>
      <c r="F44" s="66"/>
      <c r="G44" s="66"/>
      <c r="H44" s="66"/>
    </row>
    <row r="45" spans="1:8" x14ac:dyDescent="0.2">
      <c r="A45" s="37"/>
      <c r="B45" s="37"/>
      <c r="C45" s="81"/>
      <c r="D45" s="81"/>
      <c r="E45" s="81"/>
      <c r="F45" s="81"/>
      <c r="G45" s="81"/>
      <c r="H45" s="81"/>
    </row>
    <row r="46" spans="1:8" x14ac:dyDescent="0.2">
      <c r="C46" s="1"/>
      <c r="D46" s="1"/>
      <c r="E46" s="53"/>
      <c r="F46" s="1"/>
      <c r="G46" s="1"/>
      <c r="H46" s="1"/>
    </row>
    <row r="47" spans="1:8" x14ac:dyDescent="0.2">
      <c r="C47" s="53"/>
      <c r="D47" s="53"/>
      <c r="E47" s="53"/>
      <c r="F47" s="53"/>
      <c r="G47" s="53"/>
      <c r="H47" s="53"/>
    </row>
    <row r="49" spans="1:8" x14ac:dyDescent="0.2">
      <c r="A49" s="82"/>
      <c r="B49" s="83"/>
      <c r="C49" s="82"/>
      <c r="D49" s="82"/>
      <c r="E49"/>
      <c r="F49" s="84"/>
      <c r="G49" s="84"/>
      <c r="H49" s="84"/>
    </row>
    <row r="50" spans="1:8" x14ac:dyDescent="0.2">
      <c r="A50" s="82"/>
      <c r="B50" s="85"/>
      <c r="C50" s="86"/>
      <c r="D50" s="87"/>
      <c r="E50"/>
      <c r="F50" s="84"/>
      <c r="G50" s="84"/>
      <c r="H50" s="84"/>
    </row>
    <row r="51" spans="1:8" x14ac:dyDescent="0.2">
      <c r="A51" s="84"/>
      <c r="B51" s="88"/>
      <c r="C51" s="88"/>
      <c r="D51" s="89"/>
      <c r="E51" s="84"/>
      <c r="F51" s="84"/>
      <c r="G51" s="84"/>
      <c r="H51" s="84"/>
    </row>
    <row r="52" spans="1:8" x14ac:dyDescent="0.2">
      <c r="A52" s="84"/>
      <c r="B52" s="88"/>
      <c r="C52" s="88"/>
      <c r="D52" s="89"/>
      <c r="E52" s="84"/>
      <c r="F52" s="84"/>
      <c r="G52" s="84"/>
      <c r="H52" s="84"/>
    </row>
    <row r="53" spans="1:8" x14ac:dyDescent="0.2">
      <c r="A53" s="84"/>
      <c r="B53" s="88"/>
      <c r="C53" s="88"/>
      <c r="D53" s="89"/>
      <c r="E53" s="84"/>
      <c r="F53" s="84"/>
      <c r="G53" s="84"/>
      <c r="H53" s="84"/>
    </row>
    <row r="54" spans="1:8" x14ac:dyDescent="0.2">
      <c r="A54" s="84"/>
      <c r="B54" s="88"/>
      <c r="C54" s="88"/>
      <c r="D54" s="89"/>
      <c r="E54" s="84"/>
      <c r="F54" s="84"/>
      <c r="G54" s="84"/>
      <c r="H54" s="8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2018-07-27T17:41:25Z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