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5" l="1"/>
  <c r="C25" i="5"/>
  <c r="B11" i="5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B25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33" i="5" s="1"/>
  <c r="B57" i="5"/>
  <c r="B59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<sst xmlns="http://schemas.openxmlformats.org/spreadsheetml/2006/main" count="243" uniqueCount="168">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</sst>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67" zoomScaleNormal="53" workbookViewId="0">
      <selection activeCell="A5" sqref="A5"/>
    </sheetView>
  </sheetViews>
  <sheetFormatPr baseColWidth="10" defaultColWidth="11" defaultRowHeight="15" x14ac:dyDescent="0.25"/>
  <cols>
    <col min="1" max="1" width="140.85546875" bestFit="1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98" t="s">
        <v>2</v>
      </c>
      <c r="B1" s="99"/>
      <c r="C1" s="99"/>
      <c r="D1" s="100"/>
    </row>
    <row r="2" spans="1:4" x14ac:dyDescent="0.25">
      <c r="A2" s="56" t="s">
        <v>166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s">
        <v>167</v>
      </c>
      <c r="B4" s="60"/>
      <c r="C4" s="60"/>
      <c r="D4" s="61"/>
    </row>
    <row r="5" spans="1:4" x14ac:dyDescent="0.25">
      <c r="A5" s="62" t="s">
        <v>0</v>
      </c>
      <c r="B5" s="63"/>
      <c r="C5" s="63"/>
      <c r="D5" s="64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523392857.16000003</v>
      </c>
      <c r="C8" s="6">
        <f>SUM(C9:C11)</f>
        <v>277098832.75</v>
      </c>
      <c r="D8" s="6">
        <f>SUM(D9:D11)</f>
        <v>277094246.56</v>
      </c>
    </row>
    <row r="9" spans="1:4" x14ac:dyDescent="0.25">
      <c r="A9" s="31" t="s">
        <v>8</v>
      </c>
      <c r="B9" s="51">
        <v>252300000</v>
      </c>
      <c r="C9" s="81">
        <v>156822937.87</v>
      </c>
      <c r="D9" s="82">
        <v>156818351.68000001</v>
      </c>
    </row>
    <row r="10" spans="1:4" x14ac:dyDescent="0.25">
      <c r="A10" s="31" t="s">
        <v>9</v>
      </c>
      <c r="B10" s="51">
        <v>272700000</v>
      </c>
      <c r="C10" s="81">
        <v>121079466.3</v>
      </c>
      <c r="D10" s="82">
        <v>121079466.3</v>
      </c>
    </row>
    <row r="11" spans="1:4" x14ac:dyDescent="0.25">
      <c r="A11" s="31" t="s">
        <v>10</v>
      </c>
      <c r="B11" s="51">
        <f>B44</f>
        <v>-1607142.84</v>
      </c>
      <c r="C11" s="51">
        <f>C44</f>
        <v>-803571.42</v>
      </c>
      <c r="D11" s="51">
        <f>D44</f>
        <v>-803571.42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523392857.16000003</v>
      </c>
      <c r="C13" s="6">
        <f>C14+C15</f>
        <v>160375143.50999999</v>
      </c>
      <c r="D13" s="6">
        <f>D14+D15</f>
        <v>156807226.01999998</v>
      </c>
    </row>
    <row r="14" spans="1:4" x14ac:dyDescent="0.25">
      <c r="A14" s="31" t="s">
        <v>12</v>
      </c>
      <c r="B14" s="83">
        <v>252300000</v>
      </c>
      <c r="C14" s="84">
        <v>112013221.08</v>
      </c>
      <c r="D14" s="85">
        <v>109090888.94</v>
      </c>
    </row>
    <row r="15" spans="1:4" x14ac:dyDescent="0.25">
      <c r="A15" s="31" t="s">
        <v>13</v>
      </c>
      <c r="B15" s="83">
        <v>271092857.16000003</v>
      </c>
      <c r="C15" s="84">
        <v>48361922.43</v>
      </c>
      <c r="D15" s="85">
        <v>47716337.079999998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-17536007.039999999</v>
      </c>
      <c r="D17" s="6">
        <f>D18+D19</f>
        <v>-17536007.039999999</v>
      </c>
    </row>
    <row r="18" spans="1:4" x14ac:dyDescent="0.25">
      <c r="A18" s="31" t="s">
        <v>15</v>
      </c>
      <c r="B18" s="8">
        <v>0</v>
      </c>
      <c r="C18" s="25">
        <v>-15497197.65</v>
      </c>
      <c r="D18" s="25">
        <v>-15497197.65</v>
      </c>
    </row>
    <row r="19" spans="1:4" x14ac:dyDescent="0.25">
      <c r="A19" s="31" t="s">
        <v>16</v>
      </c>
      <c r="B19" s="8">
        <v>0</v>
      </c>
      <c r="C19" s="25">
        <v>-2038809.39</v>
      </c>
      <c r="D19" s="25">
        <v>-2038809.39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99187682.200000018</v>
      </c>
      <c r="D21" s="6">
        <f>D8-D13+D17</f>
        <v>102751013.50000003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1607142.84</v>
      </c>
      <c r="C23" s="6">
        <f>C21-C11</f>
        <v>99991253.62000002</v>
      </c>
      <c r="D23" s="6">
        <f>D21-D11</f>
        <v>103554584.92000003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1607142.84</v>
      </c>
      <c r="C25" s="6">
        <f>C23-C17</f>
        <v>117527260.66000003</v>
      </c>
      <c r="D25" s="6">
        <f>D23-D17</f>
        <v>121090591.96000004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1000000</v>
      </c>
      <c r="C29" s="2">
        <f>C30+C31</f>
        <v>485080.44</v>
      </c>
      <c r="D29" s="2">
        <f>D30+D31</f>
        <v>485080.44</v>
      </c>
    </row>
    <row r="30" spans="1:4" x14ac:dyDescent="0.25">
      <c r="A30" s="31" t="s">
        <v>24</v>
      </c>
      <c r="B30" s="86">
        <v>0</v>
      </c>
      <c r="C30" s="87">
        <v>0</v>
      </c>
      <c r="D30" s="88">
        <v>0</v>
      </c>
    </row>
    <row r="31" spans="1:4" x14ac:dyDescent="0.25">
      <c r="A31" s="31" t="s">
        <v>25</v>
      </c>
      <c r="B31" s="86">
        <v>1000000</v>
      </c>
      <c r="C31" s="87">
        <v>485080.44</v>
      </c>
      <c r="D31" s="88">
        <v>485080.44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2607142.84</v>
      </c>
      <c r="C33" s="2">
        <f>C25+C29</f>
        <v>118012341.10000002</v>
      </c>
      <c r="D33" s="2">
        <f>D25+D29</f>
        <v>121575672.40000004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89">
        <v>0</v>
      </c>
      <c r="C38" s="90">
        <v>0</v>
      </c>
      <c r="D38" s="91">
        <v>0</v>
      </c>
    </row>
    <row r="39" spans="1:4" x14ac:dyDescent="0.25">
      <c r="A39" s="31" t="s">
        <v>30</v>
      </c>
      <c r="B39" s="89">
        <v>0</v>
      </c>
      <c r="C39" s="90">
        <v>0</v>
      </c>
      <c r="D39" s="91">
        <v>0</v>
      </c>
    </row>
    <row r="40" spans="1:4" x14ac:dyDescent="0.25">
      <c r="A40" s="1" t="s">
        <v>31</v>
      </c>
      <c r="B40" s="2">
        <f>B41+B42</f>
        <v>1607142.84</v>
      </c>
      <c r="C40" s="2">
        <f>C41+C42</f>
        <v>803571.42</v>
      </c>
      <c r="D40" s="2">
        <f>D41+D42</f>
        <v>803571.42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92">
        <v>1607142.84</v>
      </c>
      <c r="C42" s="93">
        <v>803571.42</v>
      </c>
      <c r="D42" s="94">
        <v>803571.42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-1607142.84</v>
      </c>
      <c r="C44" s="2">
        <f>C37-C40</f>
        <v>-803571.42</v>
      </c>
      <c r="D44" s="2">
        <f>D37-D40</f>
        <v>-803571.42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252300000</v>
      </c>
      <c r="C48" s="53">
        <f>C9</f>
        <v>156822937.87</v>
      </c>
      <c r="D48" s="53">
        <f>D9</f>
        <v>156818351.68000001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252300000</v>
      </c>
      <c r="C53" s="25">
        <f>C14</f>
        <v>112013221.08</v>
      </c>
      <c r="D53" s="25">
        <f>D14</f>
        <v>109090888.94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-15497197.65</v>
      </c>
      <c r="D55" s="25">
        <f>D18</f>
        <v>-15497197.65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29312519.140000008</v>
      </c>
      <c r="D57" s="2">
        <f>D48+D49-D53+D55</f>
        <v>32230265.090000011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29312519.140000008</v>
      </c>
      <c r="D59" s="2">
        <f>D57-D49</f>
        <v>32230265.090000011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272700000</v>
      </c>
      <c r="C63" s="55">
        <f>C10</f>
        <v>121079466.3</v>
      </c>
      <c r="D63" s="55">
        <f>D10</f>
        <v>121079466.3</v>
      </c>
    </row>
    <row r="64" spans="1:4" x14ac:dyDescent="0.25">
      <c r="A64" s="13" t="s">
        <v>39</v>
      </c>
      <c r="B64" s="6">
        <f>B65-B66</f>
        <v>-1607142.84</v>
      </c>
      <c r="C64" s="6">
        <f>C65-C66</f>
        <v>-803571.42</v>
      </c>
      <c r="D64" s="6">
        <f>D65-D66</f>
        <v>-803571.42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95">
        <v>1607142.84</v>
      </c>
      <c r="C66" s="96">
        <v>803571.42</v>
      </c>
      <c r="D66" s="97">
        <v>803571.42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271092857.16000003</v>
      </c>
      <c r="C68" s="51">
        <f>C15</f>
        <v>48361922.43</v>
      </c>
      <c r="D68" s="51">
        <f>D15</f>
        <v>47716337.079999998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-2038809.39</v>
      </c>
      <c r="D70" s="51">
        <f>D19</f>
        <v>-2038809.39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69875163.059999987</v>
      </c>
      <c r="D72" s="6">
        <f>D63+D64-D68+D70</f>
        <v>70520748.409999996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1607142.84</v>
      </c>
      <c r="C74" s="6">
        <f>C72-C64</f>
        <v>70678734.479999989</v>
      </c>
      <c r="D74" s="6">
        <f>D72-D64</f>
        <v>71324319.829999998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29 B37:D37 B48:D59 B63:D65 B12:D13 B16:D17 B20:D24 B18:B19 B32:D32 B40:D41 B43:D44 B67:D74 C11:D11 B25 D25 C33:D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104" t="s">
        <v>55</v>
      </c>
      <c r="B1" s="104"/>
      <c r="C1" s="104"/>
      <c r="D1" s="104"/>
      <c r="E1" s="104"/>
      <c r="F1" s="104"/>
      <c r="G1" s="10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102" t="s">
        <v>58</v>
      </c>
      <c r="B6" s="19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83.25" customHeight="1" x14ac:dyDescent="0.25">
      <c r="A7" s="103"/>
      <c r="B7" s="43" t="s">
        <v>59</v>
      </c>
      <c r="C7" s="103"/>
      <c r="D7" s="103"/>
      <c r="E7" s="103"/>
      <c r="F7" s="103"/>
      <c r="G7" s="103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5" t="s">
        <v>74</v>
      </c>
      <c r="B1" s="105"/>
      <c r="C1" s="105"/>
      <c r="D1" s="105"/>
      <c r="E1" s="105"/>
      <c r="F1" s="105"/>
      <c r="G1" s="105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106" t="s">
        <v>76</v>
      </c>
      <c r="B6" s="19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57.75" customHeight="1" x14ac:dyDescent="0.25">
      <c r="A7" s="107"/>
      <c r="B7" s="20" t="s">
        <v>59</v>
      </c>
      <c r="C7" s="103"/>
      <c r="D7" s="103"/>
      <c r="E7" s="103"/>
      <c r="F7" s="103"/>
      <c r="G7" s="103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5" t="s">
        <v>90</v>
      </c>
      <c r="B1" s="105"/>
      <c r="C1" s="105"/>
      <c r="D1" s="105"/>
      <c r="E1" s="105"/>
      <c r="F1" s="105"/>
      <c r="G1" s="105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09" t="s">
        <v>58</v>
      </c>
      <c r="B5" s="110">
        <v>2017</v>
      </c>
      <c r="C5" s="110">
        <f>+B5+1</f>
        <v>2018</v>
      </c>
      <c r="D5" s="110">
        <f>+C5+1</f>
        <v>2019</v>
      </c>
      <c r="E5" s="110">
        <f>+D5+1</f>
        <v>2020</v>
      </c>
      <c r="F5" s="110">
        <f>+E5+1</f>
        <v>2021</v>
      </c>
      <c r="G5" s="19">
        <f>+F5+1</f>
        <v>2022</v>
      </c>
    </row>
    <row r="6" spans="1:7" ht="32.25" x14ac:dyDescent="0.25">
      <c r="A6" s="101"/>
      <c r="B6" s="111"/>
      <c r="C6" s="111"/>
      <c r="D6" s="111"/>
      <c r="E6" s="111"/>
      <c r="F6" s="111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108" t="s">
        <v>113</v>
      </c>
      <c r="B39" s="108"/>
      <c r="C39" s="108"/>
      <c r="D39" s="108"/>
      <c r="E39" s="108"/>
      <c r="F39" s="108"/>
      <c r="G39" s="108"/>
    </row>
    <row r="40" spans="1:7" x14ac:dyDescent="0.25">
      <c r="A40" s="108" t="s">
        <v>114</v>
      </c>
      <c r="B40" s="108"/>
      <c r="C40" s="108"/>
      <c r="D40" s="108"/>
      <c r="E40" s="108"/>
      <c r="F40" s="108"/>
      <c r="G40" s="10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5" t="s">
        <v>115</v>
      </c>
      <c r="B1" s="105"/>
      <c r="C1" s="105"/>
      <c r="D1" s="105"/>
      <c r="E1" s="105"/>
      <c r="F1" s="105"/>
      <c r="G1" s="105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12" t="s">
        <v>76</v>
      </c>
      <c r="B5" s="110">
        <v>2017</v>
      </c>
      <c r="C5" s="110">
        <f>+B5+1</f>
        <v>2018</v>
      </c>
      <c r="D5" s="110">
        <f>+C5+1</f>
        <v>2019</v>
      </c>
      <c r="E5" s="110">
        <f>+D5+1</f>
        <v>2020</v>
      </c>
      <c r="F5" s="110">
        <f>+E5+1</f>
        <v>2021</v>
      </c>
      <c r="G5" s="19">
        <v>2022</v>
      </c>
    </row>
    <row r="6" spans="1:7" ht="48.75" customHeight="1" x14ac:dyDescent="0.25">
      <c r="A6" s="113"/>
      <c r="B6" s="111"/>
      <c r="C6" s="111"/>
      <c r="D6" s="111"/>
      <c r="E6" s="111"/>
      <c r="F6" s="111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108" t="s">
        <v>113</v>
      </c>
      <c r="B32" s="108"/>
      <c r="C32" s="108"/>
      <c r="D32" s="108"/>
      <c r="E32" s="108"/>
      <c r="F32" s="108"/>
      <c r="G32" s="108"/>
    </row>
    <row r="33" spans="1:7" x14ac:dyDescent="0.25">
      <c r="A33" s="108" t="s">
        <v>114</v>
      </c>
      <c r="B33" s="108"/>
      <c r="C33" s="108"/>
      <c r="D33" s="108"/>
      <c r="E33" s="108"/>
      <c r="F33" s="108"/>
      <c r="G33" s="10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14" t="s">
        <v>119</v>
      </c>
      <c r="B1" s="114"/>
      <c r="C1" s="114"/>
      <c r="D1" s="114"/>
      <c r="E1" s="114"/>
      <c r="F1" s="114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